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24-04-18 00 - VRN" sheetId="2" r:id="rId2"/>
    <sheet name="24-04-18 A - Zóna A" sheetId="3" r:id="rId3"/>
    <sheet name="24-04-18 B - Zóna B" sheetId="4" r:id="rId4"/>
    <sheet name="24-04-18 E - Zóna E" sheetId="5" r:id="rId5"/>
    <sheet name="ZTI-4 - E - OPRAVA KANALI..." sheetId="6" r:id="rId6"/>
    <sheet name="ZTI-5 - B-MINIMAL - OPRAV..." sheetId="7" r:id="rId7"/>
    <sheet name="Pokyny pro vyplnění" sheetId="8" r:id="rId8"/>
  </sheets>
  <definedNames>
    <definedName name="_xlnm.Print_Area" localSheetId="0">'Rekapitulace zakázky'!$D$4:$AO$36,'Rekapitulace zakázky'!$C$42:$AQ$61</definedName>
    <definedName name="_xlnm.Print_Titles" localSheetId="0">'Rekapitulace zakázky'!$52:$52</definedName>
    <definedName name="_xlnm._FilterDatabase" localSheetId="1" hidden="1">'24-04-18 00 - VRN'!$C$80:$K$95</definedName>
    <definedName name="_xlnm.Print_Area" localSheetId="1">'24-04-18 00 - VRN'!$C$4:$J$39,'24-04-18 00 - VRN'!$C$45:$J$62,'24-04-18 00 - VRN'!$C$68:$K$95</definedName>
    <definedName name="_xlnm.Print_Titles" localSheetId="1">'24-04-18 00 - VRN'!$80:$80</definedName>
    <definedName name="_xlnm._FilterDatabase" localSheetId="2" hidden="1">'24-04-18 A - Zóna A'!$C$85:$K$133</definedName>
    <definedName name="_xlnm.Print_Area" localSheetId="2">'24-04-18 A - Zóna A'!$C$4:$J$39,'24-04-18 A - Zóna A'!$C$45:$J$67,'24-04-18 A - Zóna A'!$C$73:$K$133</definedName>
    <definedName name="_xlnm.Print_Titles" localSheetId="2">'24-04-18 A - Zóna A'!$85:$85</definedName>
    <definedName name="_xlnm._FilterDatabase" localSheetId="3" hidden="1">'24-04-18 B - Zóna B'!$C$101:$K$740</definedName>
    <definedName name="_xlnm.Print_Area" localSheetId="3">'24-04-18 B - Zóna B'!$C$4:$J$39,'24-04-18 B - Zóna B'!$C$45:$J$83,'24-04-18 B - Zóna B'!$C$89:$K$740</definedName>
    <definedName name="_xlnm.Print_Titles" localSheetId="3">'24-04-18 B - Zóna B'!$101:$101</definedName>
    <definedName name="_xlnm._FilterDatabase" localSheetId="4" hidden="1">'24-04-18 E - Zóna E'!$C$90:$K$241</definedName>
    <definedName name="_xlnm.Print_Area" localSheetId="4">'24-04-18 E - Zóna E'!$C$4:$J$39,'24-04-18 E - Zóna E'!$C$45:$J$72,'24-04-18 E - Zóna E'!$C$78:$K$241</definedName>
    <definedName name="_xlnm.Print_Titles" localSheetId="4">'24-04-18 E - Zóna E'!$90:$90</definedName>
    <definedName name="_xlnm._FilterDatabase" localSheetId="5" hidden="1">'ZTI-4 - E - OPRAVA KANALI...'!$C$81:$K$107</definedName>
    <definedName name="_xlnm.Print_Area" localSheetId="5">'ZTI-4 - E - OPRAVA KANALI...'!$C$4:$J$39,'ZTI-4 - E - OPRAVA KANALI...'!$C$45:$J$63,'ZTI-4 - E - OPRAVA KANALI...'!$C$69:$K$107</definedName>
    <definedName name="_xlnm.Print_Titles" localSheetId="5">'ZTI-4 - E - OPRAVA KANALI...'!$81:$81</definedName>
    <definedName name="_xlnm._FilterDatabase" localSheetId="6" hidden="1">'ZTI-5 - B-MINIMAL - OPRAV...'!$C$84:$K$137</definedName>
    <definedName name="_xlnm.Print_Area" localSheetId="6">'ZTI-5 - B-MINIMAL - OPRAV...'!$C$4:$J$39,'ZTI-5 - B-MINIMAL - OPRAV...'!$C$45:$J$66,'ZTI-5 - B-MINIMAL - OPRAV...'!$C$72:$K$137</definedName>
    <definedName name="_xlnm.Print_Titles" localSheetId="6">'ZTI-5 - B-MINIMAL - OPRAV...'!$84:$84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36"/>
  <c r="BH136"/>
  <c r="BG136"/>
  <c r="BF136"/>
  <c r="T136"/>
  <c r="T135"/>
  <c r="T134"/>
  <c r="R136"/>
  <c r="R135"/>
  <c r="R134"/>
  <c r="P136"/>
  <c r="P135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2"/>
  <c r="BH92"/>
  <c r="BG92"/>
  <c r="BF92"/>
  <c r="T92"/>
  <c r="R92"/>
  <c r="P92"/>
  <c r="BI90"/>
  <c r="BH90"/>
  <c r="BG90"/>
  <c r="BF90"/>
  <c r="T90"/>
  <c r="R90"/>
  <c r="P90"/>
  <c r="BI87"/>
  <c r="BH87"/>
  <c r="BG87"/>
  <c r="BF87"/>
  <c r="T87"/>
  <c r="R87"/>
  <c r="P87"/>
  <c r="J82"/>
  <c r="J81"/>
  <c r="F81"/>
  <c r="F79"/>
  <c r="E77"/>
  <c r="J55"/>
  <c r="J54"/>
  <c r="F54"/>
  <c r="F52"/>
  <c r="E50"/>
  <c r="J18"/>
  <c r="E18"/>
  <c r="F82"/>
  <c r="J17"/>
  <c r="J12"/>
  <c r="J79"/>
  <c r="E7"/>
  <c r="E48"/>
  <c i="6" r="J37"/>
  <c r="J36"/>
  <c i="1" r="AY59"/>
  <c i="6" r="J35"/>
  <c i="1" r="AX59"/>
  <c i="6"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72"/>
  <c i="5" r="J37"/>
  <c r="J36"/>
  <c i="1" r="AY58"/>
  <c i="5" r="J35"/>
  <c i="1" r="AX58"/>
  <c i="5" r="BI236"/>
  <c r="BH236"/>
  <c r="BG236"/>
  <c r="BF236"/>
  <c r="T236"/>
  <c r="T235"/>
  <c r="T234"/>
  <c r="R236"/>
  <c r="R235"/>
  <c r="R234"/>
  <c r="P236"/>
  <c r="P235"/>
  <c r="P234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2"/>
  <c r="BH202"/>
  <c r="BG202"/>
  <c r="BF202"/>
  <c r="T202"/>
  <c r="R202"/>
  <c r="P202"/>
  <c r="BI196"/>
  <c r="BH196"/>
  <c r="BG196"/>
  <c r="BF196"/>
  <c r="T196"/>
  <c r="R196"/>
  <c r="P196"/>
  <c r="BI189"/>
  <c r="BH189"/>
  <c r="BG189"/>
  <c r="BF189"/>
  <c r="T189"/>
  <c r="R189"/>
  <c r="P189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58"/>
  <c r="BH158"/>
  <c r="BG158"/>
  <c r="BF158"/>
  <c r="T158"/>
  <c r="T150"/>
  <c r="R158"/>
  <c r="R150"/>
  <c r="P158"/>
  <c r="P150"/>
  <c r="BI151"/>
  <c r="BH151"/>
  <c r="BG151"/>
  <c r="BF151"/>
  <c r="T151"/>
  <c r="R151"/>
  <c r="P151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BI120"/>
  <c r="BH120"/>
  <c r="BG120"/>
  <c r="BF120"/>
  <c r="T120"/>
  <c r="R120"/>
  <c r="P120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J87"/>
  <c r="F87"/>
  <c r="F85"/>
  <c r="E83"/>
  <c r="J54"/>
  <c r="F54"/>
  <c r="F52"/>
  <c r="E50"/>
  <c r="J24"/>
  <c r="E24"/>
  <c r="J88"/>
  <c r="J23"/>
  <c r="J18"/>
  <c r="E18"/>
  <c r="F88"/>
  <c r="J17"/>
  <c r="J12"/>
  <c r="J52"/>
  <c r="E7"/>
  <c r="E81"/>
  <c i="4" r="J37"/>
  <c r="J36"/>
  <c i="1" r="AY57"/>
  <c i="4" r="J35"/>
  <c i="1" r="AX57"/>
  <c i="4" r="BI725"/>
  <c r="BH725"/>
  <c r="BG725"/>
  <c r="BF725"/>
  <c r="T725"/>
  <c r="T724"/>
  <c r="R725"/>
  <c r="R724"/>
  <c r="P725"/>
  <c r="P724"/>
  <c r="BI719"/>
  <c r="BH719"/>
  <c r="BG719"/>
  <c r="BF719"/>
  <c r="T719"/>
  <c r="T718"/>
  <c r="R719"/>
  <c r="R718"/>
  <c r="P719"/>
  <c r="P718"/>
  <c r="BI716"/>
  <c r="BH716"/>
  <c r="BG716"/>
  <c r="BF716"/>
  <c r="T716"/>
  <c r="R716"/>
  <c r="P716"/>
  <c r="BI711"/>
  <c r="BH711"/>
  <c r="BG711"/>
  <c r="BF711"/>
  <c r="T711"/>
  <c r="R711"/>
  <c r="P711"/>
  <c r="BI708"/>
  <c r="BH708"/>
  <c r="BG708"/>
  <c r="BF708"/>
  <c r="T708"/>
  <c r="R708"/>
  <c r="P708"/>
  <c r="BI702"/>
  <c r="BH702"/>
  <c r="BG702"/>
  <c r="BF702"/>
  <c r="T702"/>
  <c r="R702"/>
  <c r="P702"/>
  <c r="BI700"/>
  <c r="BH700"/>
  <c r="BG700"/>
  <c r="BF700"/>
  <c r="T700"/>
  <c r="R700"/>
  <c r="P700"/>
  <c r="BI693"/>
  <c r="BH693"/>
  <c r="BG693"/>
  <c r="BF693"/>
  <c r="T693"/>
  <c r="R693"/>
  <c r="P693"/>
  <c r="BI675"/>
  <c r="BH675"/>
  <c r="BG675"/>
  <c r="BF675"/>
  <c r="T675"/>
  <c r="R675"/>
  <c r="P675"/>
  <c r="BI672"/>
  <c r="BH672"/>
  <c r="BG672"/>
  <c r="BF672"/>
  <c r="T672"/>
  <c r="R672"/>
  <c r="P672"/>
  <c r="BI671"/>
  <c r="BH671"/>
  <c r="BG671"/>
  <c r="BF671"/>
  <c r="T671"/>
  <c r="R671"/>
  <c r="P671"/>
  <c r="BI666"/>
  <c r="BH666"/>
  <c r="BG666"/>
  <c r="BF666"/>
  <c r="T666"/>
  <c r="R666"/>
  <c r="P666"/>
  <c r="BI661"/>
  <c r="BH661"/>
  <c r="BG661"/>
  <c r="BF661"/>
  <c r="T661"/>
  <c r="R661"/>
  <c r="P661"/>
  <c r="BI656"/>
  <c r="BH656"/>
  <c r="BG656"/>
  <c r="BF656"/>
  <c r="T656"/>
  <c r="R656"/>
  <c r="P656"/>
  <c r="BI652"/>
  <c r="BH652"/>
  <c r="BG652"/>
  <c r="BF652"/>
  <c r="T652"/>
  <c r="R652"/>
  <c r="P652"/>
  <c r="BI648"/>
  <c r="BH648"/>
  <c r="BG648"/>
  <c r="BF648"/>
  <c r="T648"/>
  <c r="R648"/>
  <c r="P648"/>
  <c r="BI645"/>
  <c r="BH645"/>
  <c r="BG645"/>
  <c r="BF645"/>
  <c r="T645"/>
  <c r="R645"/>
  <c r="P645"/>
  <c r="BI643"/>
  <c r="BH643"/>
  <c r="BG643"/>
  <c r="BF643"/>
  <c r="T643"/>
  <c r="R643"/>
  <c r="P643"/>
  <c r="BI631"/>
  <c r="BH631"/>
  <c r="BG631"/>
  <c r="BF631"/>
  <c r="T631"/>
  <c r="R631"/>
  <c r="P631"/>
  <c r="BI619"/>
  <c r="BH619"/>
  <c r="BG619"/>
  <c r="BF619"/>
  <c r="T619"/>
  <c r="R619"/>
  <c r="P619"/>
  <c r="BI616"/>
  <c r="BH616"/>
  <c r="BG616"/>
  <c r="BF616"/>
  <c r="T616"/>
  <c r="R616"/>
  <c r="P616"/>
  <c r="BI614"/>
  <c r="BH614"/>
  <c r="BG614"/>
  <c r="BF614"/>
  <c r="T614"/>
  <c r="R614"/>
  <c r="P614"/>
  <c r="BI609"/>
  <c r="BH609"/>
  <c r="BG609"/>
  <c r="BF609"/>
  <c r="T609"/>
  <c r="R609"/>
  <c r="P609"/>
  <c r="BI607"/>
  <c r="BH607"/>
  <c r="BG607"/>
  <c r="BF607"/>
  <c r="T607"/>
  <c r="R607"/>
  <c r="P607"/>
  <c r="BI603"/>
  <c r="BH603"/>
  <c r="BG603"/>
  <c r="BF603"/>
  <c r="T603"/>
  <c r="R603"/>
  <c r="P603"/>
  <c r="BI600"/>
  <c r="BH600"/>
  <c r="BG600"/>
  <c r="BF600"/>
  <c r="T600"/>
  <c r="R600"/>
  <c r="P600"/>
  <c r="BI597"/>
  <c r="BH597"/>
  <c r="BG597"/>
  <c r="BF597"/>
  <c r="T597"/>
  <c r="R597"/>
  <c r="P597"/>
  <c r="BI595"/>
  <c r="BH595"/>
  <c r="BG595"/>
  <c r="BF595"/>
  <c r="T595"/>
  <c r="R595"/>
  <c r="P595"/>
  <c r="BI592"/>
  <c r="BH592"/>
  <c r="BG592"/>
  <c r="BF592"/>
  <c r="T592"/>
  <c r="R592"/>
  <c r="P592"/>
  <c r="BI589"/>
  <c r="BH589"/>
  <c r="BG589"/>
  <c r="BF589"/>
  <c r="T589"/>
  <c r="R589"/>
  <c r="P589"/>
  <c r="BI586"/>
  <c r="BH586"/>
  <c r="BG586"/>
  <c r="BF586"/>
  <c r="T586"/>
  <c r="R586"/>
  <c r="P586"/>
  <c r="BI583"/>
  <c r="BH583"/>
  <c r="BG583"/>
  <c r="BF583"/>
  <c r="T583"/>
  <c r="R583"/>
  <c r="P583"/>
  <c r="BI580"/>
  <c r="BH580"/>
  <c r="BG580"/>
  <c r="BF580"/>
  <c r="T580"/>
  <c r="R580"/>
  <c r="P580"/>
  <c r="BI577"/>
  <c r="BH577"/>
  <c r="BG577"/>
  <c r="BF577"/>
  <c r="T577"/>
  <c r="R577"/>
  <c r="P577"/>
  <c r="BI574"/>
  <c r="BH574"/>
  <c r="BG574"/>
  <c r="BF574"/>
  <c r="T574"/>
  <c r="R574"/>
  <c r="P574"/>
  <c r="BI569"/>
  <c r="BH569"/>
  <c r="BG569"/>
  <c r="BF569"/>
  <c r="T569"/>
  <c r="R569"/>
  <c r="P569"/>
  <c r="BI567"/>
  <c r="BH567"/>
  <c r="BG567"/>
  <c r="BF567"/>
  <c r="T567"/>
  <c r="R567"/>
  <c r="P567"/>
  <c r="BI553"/>
  <c r="BH553"/>
  <c r="BG553"/>
  <c r="BF553"/>
  <c r="T553"/>
  <c r="R553"/>
  <c r="P553"/>
  <c r="BI539"/>
  <c r="BH539"/>
  <c r="BG539"/>
  <c r="BF539"/>
  <c r="T539"/>
  <c r="R539"/>
  <c r="P539"/>
  <c r="BI525"/>
  <c r="BH525"/>
  <c r="BG525"/>
  <c r="BF525"/>
  <c r="T525"/>
  <c r="R525"/>
  <c r="P525"/>
  <c r="BI511"/>
  <c r="BH511"/>
  <c r="BG511"/>
  <c r="BF511"/>
  <c r="T511"/>
  <c r="R511"/>
  <c r="P511"/>
  <c r="BI497"/>
  <c r="BH497"/>
  <c r="BG497"/>
  <c r="BF497"/>
  <c r="T497"/>
  <c r="R497"/>
  <c r="P497"/>
  <c r="BI493"/>
  <c r="BH493"/>
  <c r="BG493"/>
  <c r="BF493"/>
  <c r="T493"/>
  <c r="R493"/>
  <c r="P493"/>
  <c r="BI489"/>
  <c r="BH489"/>
  <c r="BG489"/>
  <c r="BF489"/>
  <c r="T489"/>
  <c r="R489"/>
  <c r="P489"/>
  <c r="BI480"/>
  <c r="BH480"/>
  <c r="BG480"/>
  <c r="BF480"/>
  <c r="T480"/>
  <c r="R480"/>
  <c r="P480"/>
  <c r="BI466"/>
  <c r="BH466"/>
  <c r="BG466"/>
  <c r="BF466"/>
  <c r="T466"/>
  <c r="R466"/>
  <c r="P466"/>
  <c r="BI459"/>
  <c r="BH459"/>
  <c r="BG459"/>
  <c r="BF459"/>
  <c r="T459"/>
  <c r="R459"/>
  <c r="P459"/>
  <c r="BI453"/>
  <c r="BH453"/>
  <c r="BG453"/>
  <c r="BF453"/>
  <c r="T453"/>
  <c r="R453"/>
  <c r="P453"/>
  <c r="BI445"/>
  <c r="BH445"/>
  <c r="BG445"/>
  <c r="BF445"/>
  <c r="T445"/>
  <c r="R445"/>
  <c r="P445"/>
  <c r="BI432"/>
  <c r="BH432"/>
  <c r="BG432"/>
  <c r="BF432"/>
  <c r="T432"/>
  <c r="R432"/>
  <c r="P432"/>
  <c r="BI429"/>
  <c r="BH429"/>
  <c r="BG429"/>
  <c r="BF429"/>
  <c r="T429"/>
  <c r="R429"/>
  <c r="P429"/>
  <c r="BI426"/>
  <c r="BH426"/>
  <c r="BG426"/>
  <c r="BF426"/>
  <c r="T426"/>
  <c r="R426"/>
  <c r="P426"/>
  <c r="BI420"/>
  <c r="BH420"/>
  <c r="BG420"/>
  <c r="BF420"/>
  <c r="T420"/>
  <c r="R420"/>
  <c r="P420"/>
  <c r="BI415"/>
  <c r="BH415"/>
  <c r="BG415"/>
  <c r="BF415"/>
  <c r="T415"/>
  <c r="R415"/>
  <c r="P415"/>
  <c r="BI411"/>
  <c r="BH411"/>
  <c r="BG411"/>
  <c r="BF411"/>
  <c r="T411"/>
  <c r="R411"/>
  <c r="P411"/>
  <c r="BI401"/>
  <c r="BH401"/>
  <c r="BG401"/>
  <c r="BF401"/>
  <c r="T401"/>
  <c r="R401"/>
  <c r="P401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5"/>
  <c r="BH385"/>
  <c r="BG385"/>
  <c r="BF385"/>
  <c r="T385"/>
  <c r="R385"/>
  <c r="P385"/>
  <c r="BI381"/>
  <c r="BH381"/>
  <c r="BG381"/>
  <c r="BF381"/>
  <c r="T381"/>
  <c r="R381"/>
  <c r="P381"/>
  <c r="BI377"/>
  <c r="BH377"/>
  <c r="BG377"/>
  <c r="BF377"/>
  <c r="T377"/>
  <c r="R377"/>
  <c r="P377"/>
  <c r="BI373"/>
  <c r="BH373"/>
  <c r="BG373"/>
  <c r="BF373"/>
  <c r="T373"/>
  <c r="R373"/>
  <c r="P373"/>
  <c r="BI366"/>
  <c r="BH366"/>
  <c r="BG366"/>
  <c r="BF366"/>
  <c r="T366"/>
  <c r="R366"/>
  <c r="P366"/>
  <c r="BI360"/>
  <c r="BH360"/>
  <c r="BG360"/>
  <c r="BF360"/>
  <c r="T360"/>
  <c r="R360"/>
  <c r="P360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1"/>
  <c r="BH341"/>
  <c r="BG341"/>
  <c r="BF341"/>
  <c r="T341"/>
  <c r="R341"/>
  <c r="P341"/>
  <c r="BI337"/>
  <c r="BH337"/>
  <c r="BG337"/>
  <c r="BF337"/>
  <c r="T337"/>
  <c r="R337"/>
  <c r="P337"/>
  <c r="BI330"/>
  <c r="BH330"/>
  <c r="BG330"/>
  <c r="BF330"/>
  <c r="T330"/>
  <c r="R330"/>
  <c r="P330"/>
  <c r="BI319"/>
  <c r="BH319"/>
  <c r="BG319"/>
  <c r="BF319"/>
  <c r="T319"/>
  <c r="R319"/>
  <c r="P319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T290"/>
  <c r="R291"/>
  <c r="R290"/>
  <c r="P291"/>
  <c r="P290"/>
  <c r="BI287"/>
  <c r="BH287"/>
  <c r="BG287"/>
  <c r="BF287"/>
  <c r="T287"/>
  <c r="R287"/>
  <c r="P287"/>
  <c r="BI286"/>
  <c r="BH286"/>
  <c r="BG286"/>
  <c r="BF286"/>
  <c r="T286"/>
  <c r="R286"/>
  <c r="P286"/>
  <c r="BI266"/>
  <c r="BH266"/>
  <c r="BG266"/>
  <c r="BF266"/>
  <c r="T266"/>
  <c r="R266"/>
  <c r="P266"/>
  <c r="BI257"/>
  <c r="BH257"/>
  <c r="BG257"/>
  <c r="BF257"/>
  <c r="T257"/>
  <c r="R257"/>
  <c r="P257"/>
  <c r="BI251"/>
  <c r="BH251"/>
  <c r="BG251"/>
  <c r="BF251"/>
  <c r="T251"/>
  <c r="R251"/>
  <c r="P251"/>
  <c r="BI238"/>
  <c r="BH238"/>
  <c r="BG238"/>
  <c r="BF238"/>
  <c r="T238"/>
  <c r="R238"/>
  <c r="P238"/>
  <c r="BI233"/>
  <c r="BH233"/>
  <c r="BG233"/>
  <c r="BF233"/>
  <c r="T233"/>
  <c r="R233"/>
  <c r="P233"/>
  <c r="BI225"/>
  <c r="BH225"/>
  <c r="BG225"/>
  <c r="BF225"/>
  <c r="T225"/>
  <c r="R225"/>
  <c r="P225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T212"/>
  <c r="R213"/>
  <c r="R212"/>
  <c r="P213"/>
  <c r="P212"/>
  <c r="BI205"/>
  <c r="BH205"/>
  <c r="BG205"/>
  <c r="BF205"/>
  <c r="T205"/>
  <c r="R205"/>
  <c r="P205"/>
  <c r="BI194"/>
  <c r="BH194"/>
  <c r="BG194"/>
  <c r="BF194"/>
  <c r="T194"/>
  <c r="R194"/>
  <c r="P194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5"/>
  <c r="BH175"/>
  <c r="BG175"/>
  <c r="BF175"/>
  <c r="T175"/>
  <c r="R175"/>
  <c r="P175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58"/>
  <c r="BH158"/>
  <c r="BG158"/>
  <c r="BF158"/>
  <c r="T158"/>
  <c r="R158"/>
  <c r="P158"/>
  <c r="BI154"/>
  <c r="BH154"/>
  <c r="BG154"/>
  <c r="BF154"/>
  <c r="T154"/>
  <c r="R154"/>
  <c r="P154"/>
  <c r="BI149"/>
  <c r="BH149"/>
  <c r="BG149"/>
  <c r="BF149"/>
  <c r="T149"/>
  <c r="R149"/>
  <c r="P149"/>
  <c r="BI141"/>
  <c r="BH141"/>
  <c r="BG141"/>
  <c r="BF141"/>
  <c r="T141"/>
  <c r="R141"/>
  <c r="P141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J98"/>
  <c r="F98"/>
  <c r="F96"/>
  <c r="E94"/>
  <c r="J54"/>
  <c r="F54"/>
  <c r="F52"/>
  <c r="E50"/>
  <c r="J24"/>
  <c r="E24"/>
  <c r="J99"/>
  <c r="J23"/>
  <c r="J18"/>
  <c r="E18"/>
  <c r="F55"/>
  <c r="J17"/>
  <c r="J12"/>
  <c r="J52"/>
  <c r="E7"/>
  <c r="E92"/>
  <c i="3" r="J37"/>
  <c r="J36"/>
  <c i="1" r="AY56"/>
  <c i="3" r="J35"/>
  <c i="1" r="AX56"/>
  <c i="3"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1"/>
  <c r="BH121"/>
  <c r="BG121"/>
  <c r="BF121"/>
  <c r="T121"/>
  <c r="T120"/>
  <c r="R121"/>
  <c r="R120"/>
  <c r="P121"/>
  <c r="P120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96"/>
  <c r="BH96"/>
  <c r="BG96"/>
  <c r="BF96"/>
  <c r="T96"/>
  <c r="R96"/>
  <c r="P96"/>
  <c r="BI92"/>
  <c r="BH92"/>
  <c r="BG92"/>
  <c r="BF92"/>
  <c r="T92"/>
  <c r="R92"/>
  <c r="P92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55"/>
  <c r="J17"/>
  <c r="J12"/>
  <c r="J52"/>
  <c r="E7"/>
  <c r="E76"/>
  <c i="2" r="J37"/>
  <c r="J36"/>
  <c i="1" r="AY55"/>
  <c i="2" r="J35"/>
  <c i="1" r="AX55"/>
  <c i="2"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48"/>
  <c i="1" r="L50"/>
  <c r="AM50"/>
  <c r="AM49"/>
  <c r="L49"/>
  <c r="AM47"/>
  <c r="L47"/>
  <c r="L45"/>
  <c r="L44"/>
  <c i="2" r="BK91"/>
  <c r="J93"/>
  <c i="3" r="BK96"/>
  <c r="J96"/>
  <c r="BK121"/>
  <c i="4" r="BK645"/>
  <c r="BK164"/>
  <c r="BK716"/>
  <c r="J553"/>
  <c r="J401"/>
  <c r="BK178"/>
  <c r="BK616"/>
  <c r="BK377"/>
  <c r="J175"/>
  <c r="BK656"/>
  <c r="J716"/>
  <c r="BK603"/>
  <c r="BK711"/>
  <c r="J489"/>
  <c r="J286"/>
  <c r="J346"/>
  <c r="BK675"/>
  <c r="BK539"/>
  <c r="J205"/>
  <c r="J306"/>
  <c r="J493"/>
  <c r="J293"/>
  <c r="BK337"/>
  <c r="J511"/>
  <c r="J188"/>
  <c r="BK489"/>
  <c r="J603"/>
  <c r="BK233"/>
  <c i="7" r="BK125"/>
  <c r="BK116"/>
  <c r="BK87"/>
  <c i="2" r="J91"/>
  <c r="BK83"/>
  <c i="3" r="BK102"/>
  <c r="BK104"/>
  <c r="BK111"/>
  <c i="4" r="BK614"/>
  <c r="BK725"/>
  <c r="BK589"/>
  <c r="BK360"/>
  <c r="J648"/>
  <c r="J385"/>
  <c r="BK700"/>
  <c r="BK429"/>
  <c r="BK719"/>
  <c r="BK595"/>
  <c r="J453"/>
  <c r="J567"/>
  <c r="J149"/>
  <c r="J672"/>
  <c r="J396"/>
  <c r="BK175"/>
  <c r="J257"/>
  <c r="BK118"/>
  <c r="J366"/>
  <c r="BK225"/>
  <c r="BK131"/>
  <c r="BK607"/>
  <c r="BK168"/>
  <c r="J171"/>
  <c i="5" r="BK196"/>
  <c r="J109"/>
  <c r="BK93"/>
  <c r="BK138"/>
  <c r="J120"/>
  <c r="J103"/>
  <c r="J215"/>
  <c r="J176"/>
  <c r="BK173"/>
  <c r="J158"/>
  <c r="J144"/>
  <c i="6" r="BK106"/>
  <c r="J89"/>
  <c r="BK87"/>
  <c r="J102"/>
  <c r="BK93"/>
  <c i="7" r="J132"/>
  <c r="J90"/>
  <c r="J122"/>
  <c r="J87"/>
  <c r="J100"/>
  <c r="BK92"/>
  <c i="4" r="J609"/>
  <c r="BK652"/>
  <c r="J377"/>
  <c r="BK580"/>
  <c r="BK319"/>
  <c r="BK121"/>
  <c r="J360"/>
  <c r="J373"/>
  <c r="J466"/>
  <c r="J124"/>
  <c r="J569"/>
  <c r="BK466"/>
  <c r="J583"/>
  <c i="5" r="BK215"/>
  <c i="2" r="J95"/>
  <c r="J89"/>
  <c r="BK89"/>
  <c i="3" r="J129"/>
  <c r="BK132"/>
  <c r="BK129"/>
  <c r="J92"/>
  <c i="4" r="BK619"/>
  <c r="BK672"/>
  <c r="J415"/>
  <c r="J291"/>
  <c r="BK702"/>
  <c r="BK124"/>
  <c r="J539"/>
  <c r="BK127"/>
  <c r="J115"/>
  <c r="BK385"/>
  <c r="BK597"/>
  <c r="J164"/>
  <c i="5" r="J210"/>
  <c i="3" r="J111"/>
  <c r="BK89"/>
  <c i="4" r="J675"/>
  <c r="J592"/>
  <c r="J702"/>
  <c r="BK577"/>
  <c r="J295"/>
  <c r="J111"/>
  <c r="BK426"/>
  <c r="BK104"/>
  <c r="BK511"/>
  <c r="J700"/>
  <c r="J600"/>
  <c r="J708"/>
  <c r="J308"/>
  <c r="J393"/>
  <c r="BK115"/>
  <c i="5" r="J218"/>
  <c r="BK236"/>
  <c r="J224"/>
  <c r="BK218"/>
  <c r="BK210"/>
  <c r="J202"/>
  <c r="BK176"/>
  <c r="BK166"/>
  <c r="BK151"/>
  <c r="BK96"/>
  <c r="BK227"/>
  <c r="BK132"/>
  <c r="J111"/>
  <c r="BK100"/>
  <c r="J189"/>
  <c r="BK172"/>
  <c r="J151"/>
  <c r="BK114"/>
  <c i="6" r="BK95"/>
  <c r="J106"/>
  <c r="J99"/>
  <c r="BK89"/>
  <c i="7" r="J125"/>
  <c r="BK132"/>
  <c r="J113"/>
  <c r="BK120"/>
  <c i="2" r="BK93"/>
  <c r="J84"/>
  <c i="3" r="J121"/>
  <c i="4" r="BK158"/>
  <c r="J459"/>
  <c r="BK251"/>
  <c r="J381"/>
  <c r="J671"/>
  <c r="BK666"/>
  <c r="BK302"/>
  <c r="J299"/>
  <c r="J131"/>
  <c r="BK381"/>
  <c i="5" r="BK202"/>
  <c i="7" r="BK118"/>
  <c r="BK110"/>
  <c i="2" r="J94"/>
  <c r="J88"/>
  <c r="BK94"/>
  <c i="3" r="J107"/>
  <c r="BK92"/>
  <c r="J102"/>
  <c i="4" r="J194"/>
  <c r="J719"/>
  <c r="BK592"/>
  <c r="BK287"/>
  <c r="BK574"/>
  <c r="J337"/>
  <c r="BK257"/>
  <c r="J104"/>
  <c r="J330"/>
  <c r="J112"/>
  <c r="J525"/>
  <c r="J341"/>
  <c i="5" r="BK224"/>
  <c r="BK182"/>
  <c r="BK179"/>
  <c r="J173"/>
  <c r="J172"/>
  <c r="J166"/>
  <c r="J132"/>
  <c r="BK120"/>
  <c r="J114"/>
  <c r="BK111"/>
  <c r="BK109"/>
  <c r="BK106"/>
  <c r="BK103"/>
  <c r="J100"/>
  <c r="BK230"/>
  <c r="J227"/>
  <c r="BK221"/>
  <c r="J212"/>
  <c r="BK208"/>
  <c r="J182"/>
  <c r="BK169"/>
  <c r="BK158"/>
  <c r="J138"/>
  <c r="J126"/>
  <c r="J106"/>
  <c r="BK144"/>
  <c r="J96"/>
  <c r="J93"/>
  <c r="J179"/>
  <c r="J169"/>
  <c r="BK126"/>
  <c i="6" r="BK102"/>
  <c r="J104"/>
  <c r="BK104"/>
  <c r="J97"/>
  <c i="7" r="BK127"/>
  <c i="2" r="BK92"/>
  <c r="BK86"/>
  <c r="BK87"/>
  <c i="3" r="J117"/>
  <c r="J114"/>
  <c i="4" r="J652"/>
  <c r="J220"/>
  <c r="J614"/>
  <c r="J429"/>
  <c r="BK308"/>
  <c r="BK141"/>
  <c r="BK396"/>
  <c r="BK217"/>
  <c r="BK569"/>
  <c r="BK341"/>
  <c r="J656"/>
  <c r="BK297"/>
  <c r="J619"/>
  <c r="J154"/>
  <c i="6" r="J85"/>
  <c r="J87"/>
  <c i="7" r="J103"/>
  <c r="BK107"/>
  <c i="2" r="BK85"/>
  <c r="J85"/>
  <c r="J86"/>
  <c i="3" r="J132"/>
  <c i="4" r="BK110"/>
  <c r="BK401"/>
  <c r="BK661"/>
  <c r="J577"/>
  <c r="J666"/>
  <c r="J287"/>
  <c r="J319"/>
  <c r="J597"/>
  <c r="BK346"/>
  <c r="BK149"/>
  <c r="BK356"/>
  <c r="BK107"/>
  <c r="J580"/>
  <c r="BK432"/>
  <c r="BK220"/>
  <c r="J497"/>
  <c r="BK171"/>
  <c r="BK194"/>
  <c i="5" r="J208"/>
  <c i="6" r="J93"/>
  <c i="7" r="J118"/>
  <c r="BK90"/>
  <c i="2" r="BK95"/>
  <c r="J87"/>
  <c i="3" r="BK107"/>
  <c r="J104"/>
  <c i="4" r="J141"/>
  <c r="BK445"/>
  <c r="J135"/>
  <c r="BK238"/>
  <c r="BK116"/>
  <c r="J661"/>
  <c r="J107"/>
  <c r="BK708"/>
  <c r="BK266"/>
  <c r="J116"/>
  <c r="BK112"/>
  <c r="J233"/>
  <c r="J595"/>
  <c r="J589"/>
  <c i="5" r="J230"/>
  <c i="6" r="BK99"/>
  <c i="7" r="BK100"/>
  <c r="BK113"/>
  <c r="BK130"/>
  <c r="J97"/>
  <c i="4" r="J574"/>
  <c r="J711"/>
  <c r="BK480"/>
  <c r="BK390"/>
  <c r="J238"/>
  <c r="BK493"/>
  <c r="J110"/>
  <c r="BK671"/>
  <c r="J251"/>
  <c r="BK420"/>
  <c r="BK567"/>
  <c r="J390"/>
  <c r="BK188"/>
  <c r="J480"/>
  <c r="BK154"/>
  <c i="5" r="J221"/>
  <c i="6" r="J91"/>
  <c i="7" r="BK122"/>
  <c r="J116"/>
  <c r="J136"/>
  <c r="J105"/>
  <c i="2" r="BK88"/>
  <c r="J83"/>
  <c i="3" r="BK126"/>
  <c r="BK117"/>
  <c r="J126"/>
  <c r="J89"/>
  <c i="4" r="J616"/>
  <c r="J725"/>
  <c r="BK525"/>
  <c r="BK293"/>
  <c r="J168"/>
  <c r="J586"/>
  <c r="BK373"/>
  <c r="J693"/>
  <c r="BK213"/>
  <c r="BK631"/>
  <c r="BK586"/>
  <c r="J607"/>
  <c r="BK295"/>
  <c r="BK415"/>
  <c r="J118"/>
  <c r="BK553"/>
  <c r="BK286"/>
  <c r="J297"/>
  <c r="BK393"/>
  <c r="J183"/>
  <c r="J432"/>
  <c r="J645"/>
  <c r="J225"/>
  <c r="J158"/>
  <c r="J411"/>
  <c r="J445"/>
  <c i="5" r="BK212"/>
  <c i="6" r="BK97"/>
  <c i="7" r="BK97"/>
  <c r="J95"/>
  <c r="J110"/>
  <c r="J92"/>
  <c i="2" r="J92"/>
  <c r="BK84"/>
  <c i="3" r="BK114"/>
  <c r="F36"/>
  <c i="4" r="BK648"/>
  <c r="BK453"/>
  <c r="J302"/>
  <c r="BK183"/>
  <c r="BK600"/>
  <c r="BK330"/>
  <c r="BK111"/>
  <c r="BK411"/>
  <c r="J643"/>
  <c r="BK583"/>
  <c r="BK693"/>
  <c r="J426"/>
  <c r="J420"/>
  <c r="BK135"/>
  <c r="J631"/>
  <c r="BK351"/>
  <c r="J217"/>
  <c r="J266"/>
  <c r="BK459"/>
  <c r="J127"/>
  <c r="J351"/>
  <c r="BK643"/>
  <c r="BK366"/>
  <c r="J213"/>
  <c r="BK291"/>
  <c r="BK205"/>
  <c i="5" r="J236"/>
  <c r="BK189"/>
  <c i="6" r="J95"/>
  <c r="BK91"/>
  <c i="7" r="J120"/>
  <c r="BK105"/>
  <c r="BK103"/>
  <c r="J107"/>
  <c i="1" r="AS54"/>
  <c i="4" r="BK497"/>
  <c r="BK299"/>
  <c r="J356"/>
  <c r="BK306"/>
  <c r="BK609"/>
  <c r="J178"/>
  <c r="J121"/>
  <c i="5" r="J196"/>
  <c i="6" r="BK85"/>
  <c i="7" r="BK136"/>
  <c r="J130"/>
  <c r="J127"/>
  <c r="BK95"/>
  <c i="2" l="1" r="BK82"/>
  <c r="J82"/>
  <c r="J60"/>
  <c i="3" r="BK110"/>
  <c r="J110"/>
  <c r="J63"/>
  <c r="R125"/>
  <c r="R124"/>
  <c i="2" r="T82"/>
  <c i="3" r="R110"/>
  <c i="4" r="P103"/>
  <c r="BK130"/>
  <c r="J130"/>
  <c r="J62"/>
  <c r="R307"/>
  <c i="3" r="BK88"/>
  <c r="T110"/>
  <c i="4" r="BK103"/>
  <c r="R117"/>
  <c r="BK301"/>
  <c r="J301"/>
  <c r="J68"/>
  <c r="R301"/>
  <c r="T372"/>
  <c r="P140"/>
  <c r="R292"/>
  <c r="R336"/>
  <c r="T568"/>
  <c i="2" r="BK90"/>
  <c r="J90"/>
  <c r="J61"/>
  <c i="3" r="P88"/>
  <c r="P125"/>
  <c r="P124"/>
  <c i="4" r="P117"/>
  <c r="T130"/>
  <c r="T292"/>
  <c r="P618"/>
  <c r="BK140"/>
  <c r="J140"/>
  <c r="J63"/>
  <c r="T336"/>
  <c r="P568"/>
  <c r="P674"/>
  <c i="2" r="T90"/>
  <c r="T81"/>
  <c i="3" r="P95"/>
  <c i="4" r="R216"/>
  <c r="T307"/>
  <c r="P400"/>
  <c r="P606"/>
  <c r="T647"/>
  <c i="3" r="BK95"/>
  <c r="J95"/>
  <c r="J62"/>
  <c r="T125"/>
  <c r="T124"/>
  <c i="4" r="BK117"/>
  <c r="J117"/>
  <c r="J61"/>
  <c r="R444"/>
  <c r="R647"/>
  <c r="R710"/>
  <c i="2" r="P82"/>
  <c r="P81"/>
  <c i="1" r="AU55"/>
  <c i="4" r="T103"/>
  <c r="P130"/>
  <c r="P307"/>
  <c r="BK400"/>
  <c r="J400"/>
  <c r="J72"/>
  <c r="R606"/>
  <c i="3" r="R88"/>
  <c i="4" r="T140"/>
  <c r="BK307"/>
  <c r="J307"/>
  <c r="J69"/>
  <c r="R400"/>
  <c r="BK618"/>
  <c r="J618"/>
  <c r="J77"/>
  <c i="2" r="R90"/>
  <c i="4" r="T216"/>
  <c r="BK444"/>
  <c r="J444"/>
  <c r="J73"/>
  <c i="5" r="BK92"/>
  <c r="J92"/>
  <c r="J60"/>
  <c r="P99"/>
  <c i="2" r="P90"/>
  <c i="3" r="T95"/>
  <c r="T87"/>
  <c r="T86"/>
  <c r="BK125"/>
  <c r="J125"/>
  <c r="J66"/>
  <c i="4" r="T117"/>
  <c r="BK292"/>
  <c r="J292"/>
  <c r="J67"/>
  <c r="P301"/>
  <c r="T301"/>
  <c r="BK372"/>
  <c r="J372"/>
  <c r="J71"/>
  <c r="T400"/>
  <c r="BK596"/>
  <c r="J596"/>
  <c r="J75"/>
  <c r="BK606"/>
  <c r="J606"/>
  <c r="J76"/>
  <c r="BK647"/>
  <c r="J647"/>
  <c r="J78"/>
  <c r="T674"/>
  <c i="5" r="BK99"/>
  <c r="J99"/>
  <c r="J61"/>
  <c r="P113"/>
  <c r="R165"/>
  <c r="T195"/>
  <c r="T217"/>
  <c i="3" r="T88"/>
  <c i="4" r="P216"/>
  <c r="T444"/>
  <c i="5" r="R92"/>
  <c r="P207"/>
  <c i="2" r="R82"/>
  <c r="R81"/>
  <c i="3" r="P110"/>
  <c i="4" r="BK216"/>
  <c r="J216"/>
  <c r="J65"/>
  <c r="BK336"/>
  <c r="J336"/>
  <c r="J70"/>
  <c r="P372"/>
  <c r="BK568"/>
  <c r="J568"/>
  <c r="J74"/>
  <c r="T596"/>
  <c r="P647"/>
  <c r="R674"/>
  <c r="P710"/>
  <c r="T710"/>
  <c i="5" r="T92"/>
  <c r="BK113"/>
  <c r="J113"/>
  <c r="J64"/>
  <c r="P165"/>
  <c r="P195"/>
  <c r="R207"/>
  <c r="P217"/>
  <c i="6" r="P84"/>
  <c r="T101"/>
  <c i="3" r="R95"/>
  <c i="4" r="R140"/>
  <c r="P292"/>
  <c r="P444"/>
  <c r="P596"/>
  <c r="R618"/>
  <c i="5" r="P92"/>
  <c r="R99"/>
  <c r="R113"/>
  <c r="R112"/>
  <c r="T165"/>
  <c r="R195"/>
  <c r="T207"/>
  <c r="R217"/>
  <c i="6" r="R84"/>
  <c r="R83"/>
  <c r="R82"/>
  <c r="BK101"/>
  <c r="J101"/>
  <c r="J62"/>
  <c r="R101"/>
  <c i="7" r="P115"/>
  <c r="P86"/>
  <c r="P85"/>
  <c i="1" r="AU60"/>
  <c i="7" r="T115"/>
  <c r="T86"/>
  <c r="T85"/>
  <c i="4" r="R103"/>
  <c r="R130"/>
  <c r="P336"/>
  <c r="R372"/>
  <c r="R568"/>
  <c r="R596"/>
  <c r="T606"/>
  <c r="T618"/>
  <c r="BK674"/>
  <c r="J674"/>
  <c r="J79"/>
  <c r="BK710"/>
  <c r="J710"/>
  <c r="J80"/>
  <c i="5" r="T99"/>
  <c r="T113"/>
  <c r="T112"/>
  <c r="BK165"/>
  <c r="J165"/>
  <c r="J66"/>
  <c r="BK195"/>
  <c r="J195"/>
  <c r="J67"/>
  <c r="BK207"/>
  <c r="J207"/>
  <c r="J68"/>
  <c r="BK217"/>
  <c r="J217"/>
  <c r="J69"/>
  <c i="6" r="BK84"/>
  <c r="J84"/>
  <c r="J61"/>
  <c r="T84"/>
  <c r="T83"/>
  <c r="T82"/>
  <c r="P101"/>
  <c i="7" r="BK115"/>
  <c r="J115"/>
  <c r="J61"/>
  <c r="R115"/>
  <c r="R86"/>
  <c r="R85"/>
  <c r="BK124"/>
  <c r="J124"/>
  <c r="J62"/>
  <c r="P124"/>
  <c r="R124"/>
  <c r="T124"/>
  <c r="BK129"/>
  <c r="J129"/>
  <c r="J63"/>
  <c r="P129"/>
  <c r="R129"/>
  <c r="T129"/>
  <c i="4" r="BK290"/>
  <c r="J290"/>
  <c r="J66"/>
  <c i="3" r="BK120"/>
  <c r="J120"/>
  <c r="J64"/>
  <c i="4" r="BK724"/>
  <c r="J724"/>
  <c r="J82"/>
  <c r="BK718"/>
  <c r="J718"/>
  <c r="J81"/>
  <c i="5" r="BK110"/>
  <c r="J110"/>
  <c r="J62"/>
  <c i="4" r="BK212"/>
  <c r="J212"/>
  <c r="J64"/>
  <c i="5" r="BK150"/>
  <c r="J150"/>
  <c r="J65"/>
  <c i="7" r="BK135"/>
  <c r="J135"/>
  <c r="J65"/>
  <c i="5" r="BK235"/>
  <c r="J235"/>
  <c r="J71"/>
  <c i="7" r="BK86"/>
  <c r="J86"/>
  <c r="J60"/>
  <c r="J52"/>
  <c r="F55"/>
  <c r="BE95"/>
  <c r="BE92"/>
  <c r="BE100"/>
  <c r="BE103"/>
  <c r="BE107"/>
  <c r="BE113"/>
  <c r="BE90"/>
  <c r="BE105"/>
  <c r="BE118"/>
  <c r="BE122"/>
  <c r="BE125"/>
  <c r="E75"/>
  <c r="BE97"/>
  <c r="BE110"/>
  <c r="BE120"/>
  <c r="BE127"/>
  <c r="BE130"/>
  <c r="BE132"/>
  <c r="BE136"/>
  <c r="BE87"/>
  <c r="BE116"/>
  <c i="5" r="BK112"/>
  <c r="J112"/>
  <c r="J63"/>
  <c i="6" r="E48"/>
  <c r="F55"/>
  <c r="J76"/>
  <c r="BE85"/>
  <c r="BE87"/>
  <c r="BE89"/>
  <c r="BE91"/>
  <c r="BE93"/>
  <c r="BE95"/>
  <c r="BE102"/>
  <c r="BE106"/>
  <c r="BE97"/>
  <c r="BE99"/>
  <c r="BE104"/>
  <c i="4" r="J103"/>
  <c r="J60"/>
  <c i="5" r="BE106"/>
  <c r="BE208"/>
  <c r="J85"/>
  <c r="BE212"/>
  <c r="J55"/>
  <c r="BE93"/>
  <c r="BE100"/>
  <c r="BE103"/>
  <c r="BE114"/>
  <c r="BE109"/>
  <c r="BE111"/>
  <c r="F55"/>
  <c r="BE120"/>
  <c r="BE126"/>
  <c r="BE138"/>
  <c r="BE151"/>
  <c r="BE158"/>
  <c r="BE172"/>
  <c r="BE173"/>
  <c r="BE179"/>
  <c r="BE215"/>
  <c r="BE227"/>
  <c r="BE230"/>
  <c r="E48"/>
  <c r="BE96"/>
  <c r="BE132"/>
  <c r="BE144"/>
  <c r="BE166"/>
  <c r="BE169"/>
  <c r="BE176"/>
  <c r="BE182"/>
  <c r="BE189"/>
  <c r="BE196"/>
  <c r="BE202"/>
  <c r="BE210"/>
  <c r="BE218"/>
  <c r="BE221"/>
  <c r="BE224"/>
  <c r="BE236"/>
  <c i="4" r="BE158"/>
  <c r="BE453"/>
  <c r="BE577"/>
  <c r="BE586"/>
  <c r="BE592"/>
  <c r="BE616"/>
  <c r="BE121"/>
  <c r="BE127"/>
  <c r="BE293"/>
  <c r="BE420"/>
  <c r="BE445"/>
  <c r="BE574"/>
  <c r="BE600"/>
  <c r="J55"/>
  <c r="BE104"/>
  <c r="BE110"/>
  <c r="BE225"/>
  <c r="BE337"/>
  <c r="BE341"/>
  <c r="BE205"/>
  <c r="BE257"/>
  <c r="BE266"/>
  <c r="BE286"/>
  <c r="BE287"/>
  <c r="BE291"/>
  <c r="BE356"/>
  <c r="BE381"/>
  <c r="BE497"/>
  <c r="BE233"/>
  <c i="3" r="BK124"/>
  <c r="J124"/>
  <c r="J65"/>
  <c i="4" r="J96"/>
  <c r="BE131"/>
  <c r="BE135"/>
  <c r="BE164"/>
  <c r="BE171"/>
  <c r="BE175"/>
  <c r="BE194"/>
  <c r="BE319"/>
  <c r="BE118"/>
  <c r="BE299"/>
  <c r="BE401"/>
  <c i="3" r="J88"/>
  <c r="J61"/>
  <c i="4" r="E48"/>
  <c r="BE141"/>
  <c r="BE154"/>
  <c r="BE385"/>
  <c r="BE415"/>
  <c r="BE511"/>
  <c r="BE614"/>
  <c r="BE652"/>
  <c r="BE661"/>
  <c r="BE693"/>
  <c r="BE115"/>
  <c r="BE124"/>
  <c r="BE411"/>
  <c r="BE426"/>
  <c r="BE111"/>
  <c r="BE149"/>
  <c r="BE168"/>
  <c r="BE188"/>
  <c r="BE213"/>
  <c r="BE238"/>
  <c r="BE297"/>
  <c r="BE302"/>
  <c r="BE330"/>
  <c r="BE429"/>
  <c r="BE432"/>
  <c r="BE466"/>
  <c r="BE645"/>
  <c r="BE656"/>
  <c r="BE672"/>
  <c r="BE306"/>
  <c r="BE377"/>
  <c r="BE619"/>
  <c r="BE716"/>
  <c r="F99"/>
  <c r="BE459"/>
  <c r="BE480"/>
  <c r="BE493"/>
  <c r="BE675"/>
  <c r="BE702"/>
  <c r="BE708"/>
  <c r="BE116"/>
  <c r="BE178"/>
  <c r="BE183"/>
  <c r="BE251"/>
  <c r="BE295"/>
  <c r="BE308"/>
  <c r="BE351"/>
  <c r="BE390"/>
  <c r="BE525"/>
  <c r="BE609"/>
  <c r="BE112"/>
  <c r="BE217"/>
  <c r="BE220"/>
  <c r="BE346"/>
  <c r="BE489"/>
  <c r="BE569"/>
  <c r="BE580"/>
  <c r="BE583"/>
  <c r="BE595"/>
  <c r="BE597"/>
  <c r="BE607"/>
  <c r="BE631"/>
  <c r="BE666"/>
  <c r="BE671"/>
  <c r="BE700"/>
  <c r="BE711"/>
  <c r="BE719"/>
  <c r="BE725"/>
  <c r="BE107"/>
  <c r="BE360"/>
  <c r="BE366"/>
  <c r="BE373"/>
  <c r="BE393"/>
  <c r="BE396"/>
  <c r="BE539"/>
  <c r="BE553"/>
  <c r="BE567"/>
  <c r="BE589"/>
  <c r="BE603"/>
  <c r="BE643"/>
  <c r="BE648"/>
  <c i="3" r="E48"/>
  <c r="J80"/>
  <c r="F83"/>
  <c r="BE89"/>
  <c r="BE92"/>
  <c r="BE111"/>
  <c r="BE121"/>
  <c r="BE126"/>
  <c i="2" r="BK81"/>
  <c r="J81"/>
  <c r="J59"/>
  <c i="3" r="J55"/>
  <c r="BE96"/>
  <c r="BE102"/>
  <c r="BE104"/>
  <c r="BE107"/>
  <c r="BE129"/>
  <c r="BE114"/>
  <c r="BE117"/>
  <c r="BE132"/>
  <c i="1" r="BC56"/>
  <c i="2" r="E71"/>
  <c r="F78"/>
  <c r="BE83"/>
  <c r="BE84"/>
  <c r="BE86"/>
  <c r="BE88"/>
  <c r="J52"/>
  <c r="J55"/>
  <c r="BE92"/>
  <c r="BE94"/>
  <c r="BE85"/>
  <c r="BE91"/>
  <c r="BE93"/>
  <c r="BE95"/>
  <c r="BE87"/>
  <c r="BE89"/>
  <c i="4" r="F34"/>
  <c i="1" r="BA57"/>
  <c i="3" r="J34"/>
  <c i="1" r="AW56"/>
  <c i="6" r="F36"/>
  <c i="1" r="BC59"/>
  <c i="7" r="F37"/>
  <c i="1" r="BD60"/>
  <c i="3" r="F35"/>
  <c i="1" r="BB56"/>
  <c i="6" r="F37"/>
  <c i="1" r="BD59"/>
  <c i="7" r="J34"/>
  <c i="1" r="AW60"/>
  <c i="7" r="F34"/>
  <c i="1" r="BA60"/>
  <c i="2" r="F35"/>
  <c i="1" r="BB55"/>
  <c i="5" r="J34"/>
  <c i="1" r="AW58"/>
  <c i="2" r="F37"/>
  <c i="1" r="BD55"/>
  <c i="5" r="F35"/>
  <c i="1" r="BB58"/>
  <c i="2" r="F36"/>
  <c i="1" r="BC55"/>
  <c i="5" r="F36"/>
  <c i="1" r="BC58"/>
  <c i="3" r="F34"/>
  <c i="1" r="BA56"/>
  <c i="6" r="F34"/>
  <c i="1" r="BA59"/>
  <c i="5" r="F34"/>
  <c i="1" r="BA58"/>
  <c i="4" r="F35"/>
  <c i="1" r="BB57"/>
  <c i="2" r="F34"/>
  <c i="1" r="BA55"/>
  <c i="5" r="F37"/>
  <c i="1" r="BD58"/>
  <c i="4" r="F37"/>
  <c i="1" r="BD57"/>
  <c i="2" r="J34"/>
  <c i="1" r="AW55"/>
  <c i="6" r="F35"/>
  <c i="1" r="BB59"/>
  <c i="7" r="F35"/>
  <c i="1" r="BB60"/>
  <c i="4" r="J34"/>
  <c i="1" r="AW57"/>
  <c i="4" r="F36"/>
  <c i="1" r="BC57"/>
  <c i="3" r="F37"/>
  <c i="1" r="BD56"/>
  <c i="6" r="J34"/>
  <c i="1" r="AW59"/>
  <c i="7" r="F36"/>
  <c i="1" r="BC60"/>
  <c i="5" l="1" r="T91"/>
  <c r="R91"/>
  <c i="6" r="P83"/>
  <c r="P82"/>
  <c i="1" r="AU59"/>
  <c i="3" r="P87"/>
  <c r="P86"/>
  <c i="1" r="AU56"/>
  <c i="3" r="BK87"/>
  <c r="J87"/>
  <c r="J60"/>
  <c i="4" r="R102"/>
  <c i="3" r="R87"/>
  <c r="R86"/>
  <c i="4" r="T102"/>
  <c r="BK102"/>
  <c r="J102"/>
  <c i="5" r="P112"/>
  <c r="P91"/>
  <c i="1" r="AU58"/>
  <c i="4" r="P102"/>
  <c i="1" r="AU57"/>
  <c i="5" r="BK234"/>
  <c r="J234"/>
  <c r="J70"/>
  <c i="6" r="BK83"/>
  <c r="J83"/>
  <c r="J60"/>
  <c i="7" r="BK134"/>
  <c r="J134"/>
  <c r="J64"/>
  <c i="5" r="BK91"/>
  <c r="J91"/>
  <c r="J59"/>
  <c i="2" r="J30"/>
  <c i="1" r="AG55"/>
  <c i="4" r="J33"/>
  <c i="1" r="AV57"/>
  <c r="AT57"/>
  <c i="4" r="J30"/>
  <c i="1" r="AG57"/>
  <c i="3" r="F33"/>
  <c i="1" r="AZ56"/>
  <c i="7" r="J33"/>
  <c i="1" r="AV60"/>
  <c r="AT60"/>
  <c i="2" r="J33"/>
  <c i="1" r="AV55"/>
  <c r="AT55"/>
  <c i="6" r="J33"/>
  <c i="1" r="AV59"/>
  <c r="AT59"/>
  <c i="7" r="F33"/>
  <c i="1" r="AZ60"/>
  <c i="3" r="J33"/>
  <c i="1" r="AV56"/>
  <c r="AT56"/>
  <c r="BC54"/>
  <c r="W32"/>
  <c r="BB54"/>
  <c r="W31"/>
  <c i="4" r="F33"/>
  <c i="1" r="AZ57"/>
  <c i="2" r="F33"/>
  <c i="1" r="AZ55"/>
  <c i="6" r="F33"/>
  <c i="1" r="AZ59"/>
  <c r="BD54"/>
  <c r="W33"/>
  <c i="5" r="J33"/>
  <c i="1" r="AV58"/>
  <c r="AT58"/>
  <c i="5" r="F33"/>
  <c i="1" r="AZ58"/>
  <c r="BA54"/>
  <c r="W30"/>
  <c i="7" l="1" r="BK85"/>
  <c r="J85"/>
  <c r="J59"/>
  <c i="4" r="J59"/>
  <c i="3" r="BK86"/>
  <c r="J86"/>
  <c r="J59"/>
  <c i="6" r="BK82"/>
  <c r="J82"/>
  <c r="J59"/>
  <c i="4" r="J39"/>
  <c i="1" r="AN55"/>
  <c i="2" r="J39"/>
  <c i="1" r="AN57"/>
  <c r="AU54"/>
  <c i="5" r="J30"/>
  <c i="1" r="AG58"/>
  <c r="AN58"/>
  <c r="AY54"/>
  <c r="AW54"/>
  <c r="AK30"/>
  <c r="AZ54"/>
  <c r="W29"/>
  <c r="AX54"/>
  <c i="5" l="1" r="J39"/>
  <c i="6" r="J30"/>
  <c i="1" r="AG59"/>
  <c r="AN59"/>
  <c i="3" r="J30"/>
  <c i="1" r="AG56"/>
  <c r="AN56"/>
  <c r="AV54"/>
  <c r="AK29"/>
  <c i="7" r="J30"/>
  <c i="1" r="AG60"/>
  <c i="3" l="1" r="J39"/>
  <c i="6" r="J39"/>
  <c i="7" r="J39"/>
  <c i="1" r="AN60"/>
  <c r="AG54"/>
  <c r="AT54"/>
  <c l="1" r="AN54"/>
  <c r="AK26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<sst xmlns="http://schemas.openxmlformats.org/spreadsheetml/2006/main">
  <si>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</si>
  <si>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</si>
  <si>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</si>
  <si>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</si>
  <si>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</si>
  <si>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{055acfe3-1c93-4dfc-9972-7195f495e8d5}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</si>
  <si>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</si>
  <si>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</si>
  <si>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</si>
  <si>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</si>
  <si>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</si>
  <si>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</si>
  <si>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</si>
  <si>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</si>
  <si>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24/04/18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</si>
  <si>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</si>
  <si>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</si>
  <si>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Sanace vlhkosti objektu gymnázia Příční 16, Brno</t>
  </si>
  <si>
    <t>KSO:</t>
  </si>
  <si>
    <t/>
  </si>
  <si>
    <t>CC-CZ:</t>
  </si>
  <si>
    <t>Místo:</t>
  </si>
  <si>
    <t>parc.č. 508, Příční 123/16, Brno</t>
  </si>
  <si>
    <t>Datum:</t>
  </si>
  <si>
    <t>21. 4. 2024</t>
  </si>
  <si>
    <t>Zadavatel:</t>
  </si>
  <si>
    <t>IČ:</t>
  </si>
  <si>
    <t>Gymnázium Brno, třída Kapitána Jaroše, příspěvková</t>
  </si>
  <si>
    <t>DIČ:</t>
  </si>
  <si>
    <t>Uchazeč:</t>
  </si>
  <si>
    <t>Vyplň údaj</t>
  </si>
  <si>
    <t>Projektant:</t>
  </si>
  <si>
    <t>ZEJDA-SANACE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</si>
  <si>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</si>
  <si>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</si>
  <si>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</si>
  <si>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</si>
  <si>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</si>
  <si>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</si>
  <si>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</si>
  <si>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</si>
  <si>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</si>
  <si>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</si>
  <si>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</si>
  <si>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</si>
  <si>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</si>
  <si>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</si>
  <si>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</si>
  <si>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</si>
  <si>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</si>
  <si>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</si>
  <si>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</si>
  <si>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</si>
  <si>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</si>
  <si>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</si>
  <si>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</si>
  <si>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</si>
  <si>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</si>
  <si>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</si>
  <si>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</si>
  <si>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</si>
  <si>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</si>
  <si>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</si>
  <si>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</si>
  <si>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</si>
  <si>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</si>
  <si>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</si>
  <si>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</si>
  <si>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</si>
  <si>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</si>
  <si>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</si>
  <si>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</si>
  <si>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</si>
  <si>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</si>
  <si>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</si>
  <si>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</si>
  <si>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</si>
  <si>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24/04/18 00</t>
  </si>
  <si>
    <t>VRN</t>
  </si>
  <si>
    <t>STA</t>
  </si>
  <si>
    <t>1</t>
  </si>
  <si>
    <t>{bc9181d9-3c28-47b4-ace8-b99239ee0cc6}</t>
  </si>
  <si>
    <t>2</t>
  </si>
  <si>
    <t>24/04/18 A</t>
  </si>
  <si>
    <t>Zóna A</t>
  </si>
  <si>
    <t>{da6bd9e7-ce2f-44b9-b51d-66e6bb6ec50d}</t>
  </si>
  <si>
    <t>24/04/18 B</t>
  </si>
  <si>
    <t>Zóna B</t>
  </si>
  <si>
    <t>{bb144399-4d22-4801-87c2-a1eb837cbcd3}</t>
  </si>
  <si>
    <t>24/04/18 E</t>
  </si>
  <si>
    <t>Zóna E</t>
  </si>
  <si>
    <t>{d73492a1-75b1-4f8d-b3cb-eba9c638cadb}</t>
  </si>
  <si>
    <t>ZTI-4 - E</t>
  </si>
  <si>
    <t>OPRAVA KANALIZACE 1.NP (ZELENÁ ZÓNA - E)</t>
  </si>
  <si>
    <t>{a8df7abb-5361-4486-8922-9c5482175c61}</t>
  </si>
  <si>
    <t>ZTI-5 - B-MINIMAL</t>
  </si>
  <si>
    <t>OPRAVA HAVARIJNÍCH MÍST KANALIZACE (MODRÁ ZÓNA B)</t>
  </si>
  <si>
    <t>{45b67e57-c9f4-48be-a477-e3d9430e01a3}</t>
  </si>
  <si>
    <t>KRYCÍ LIST SOUPISU PRACÍ</t>
  </si>
  <si>
    <t>Objekt:</t>
  </si>
  <si>
    <t>24/04/18 00 - VRN</t>
  </si>
  <si>
    <t>REKAPITULACE ČLENĚNÍ SOUPISU PRACÍ</t>
  </si>
  <si>
    <t>Kód dílu - Popis</t>
  </si>
  <si>
    <t>Cena celkem [CZK]</t>
  </si>
  <si>
    <t>-1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</si>
  <si>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</si>
  <si>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</si>
  <si>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</si>
  <si>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</si>
  <si>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</si>
  <si>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</si>
  <si>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</si>
  <si>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</si>
  <si>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</si>
  <si>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</si>
  <si>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</si>
  <si>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</si>
  <si>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</si>
  <si>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</si>
  <si>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</si>
  <si>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</si>
  <si>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</si>
  <si>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</si>
  <si>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</si>
  <si>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</si>
  <si>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OST001</t>
  </si>
  <si>
    <t>Náklady spojené s přesouváním zařízení mimo rekonstruované plochy</t>
  </si>
  <si>
    <t>soubor</t>
  </si>
  <si>
    <t>512</t>
  </si>
  <si>
    <t>-157526345</t>
  </si>
  <si>
    <t>OST002</t>
  </si>
  <si>
    <t>Dokumentace skutečného provedení , včetně zákresů změn a revizí z průzkumů a zabudovaných interiérů. Elektronicky v 1 vyhotovení na CD a 6 paré tištěná kopie</t>
  </si>
  <si>
    <t>-30579357</t>
  </si>
  <si>
    <t>3</t>
  </si>
  <si>
    <t>OST003</t>
  </si>
  <si>
    <t>Inženýrská činnost (zejména s OPP, PO, BOZP, DIO, DIR, DOSS, správci dopr. a tech. Infr.)</t>
  </si>
  <si>
    <t>-1247550049</t>
  </si>
  <si>
    <t>OST004</t>
  </si>
  <si>
    <t>Dílenská dokumentace, kladečské plány, odsouhlasení - dodávka GDS, na všechny části dodávky, které tuto dokumentaci vyžadují</t>
  </si>
  <si>
    <t>-781040056</t>
  </si>
  <si>
    <t>5</t>
  </si>
  <si>
    <t>OST005</t>
  </si>
  <si>
    <t xml:space="preserve">Provozní řád a předpisy, zaškolení obsluhy, uvedení do trvalého provozu_x000d_
</t>
  </si>
  <si>
    <t>-1065938593</t>
  </si>
  <si>
    <t>6</t>
  </si>
  <si>
    <t>OST006</t>
  </si>
  <si>
    <t>1592016393</t>
  </si>
  <si>
    <t>7</t>
  </si>
  <si>
    <t>OST007</t>
  </si>
  <si>
    <t xml:space="preserve">Náklady na ochranu konstrukcí, výplníotvorů, podlah, finální úklid apod. </t>
  </si>
  <si>
    <t>1473785039</t>
  </si>
  <si>
    <t>Vedlejší rozpočtové náklady</t>
  </si>
  <si>
    <t>8</t>
  </si>
  <si>
    <t>VN001</t>
  </si>
  <si>
    <t>Poplatky za zábor veřejných prostranství</t>
  </si>
  <si>
    <t>kompl</t>
  </si>
  <si>
    <t>-368403211</t>
  </si>
  <si>
    <t>9</t>
  </si>
  <si>
    <t>VN002</t>
  </si>
  <si>
    <t>Vybudování zařízení staveniště dle POV vč. oplocení a napojení na inženýrské sítě</t>
  </si>
  <si>
    <t>773327317</t>
  </si>
  <si>
    <t>10</t>
  </si>
  <si>
    <t>VN003</t>
  </si>
  <si>
    <t>Provoz zařízení staveniště</t>
  </si>
  <si>
    <t>-966052281</t>
  </si>
  <si>
    <t>11</t>
  </si>
  <si>
    <t>VN004</t>
  </si>
  <si>
    <t>Odstranění zařízení staveniště</t>
  </si>
  <si>
    <t>1354637381</t>
  </si>
  <si>
    <t>VN005</t>
  </si>
  <si>
    <t>Rezerva rozpočtu</t>
  </si>
  <si>
    <t>1262469890</t>
  </si>
  <si>
    <t>24/04/18 A - Zóna A</t>
  </si>
  <si>
    <t>HSV - Práce a dodávky HSV</t>
  </si>
  <si>
    <t xml:space="preserve">    2 - Zakládání</t>
  </si>
  <si>
    <t xml:space="preserve">    20 - Sanace vlhkosti_x000d_
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</si>
  <si>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</si>
  <si>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</si>
  <si>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</si>
  <si>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</si>
  <si>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HSV</t>
  </si>
  <si>
    <t>Práce a dodávky HSV</t>
  </si>
  <si>
    <t>Zakládání</t>
  </si>
  <si>
    <t>216904391</t>
  </si>
  <si>
    <t>Příplatek za ruční dočištění ocelovými kartáči</t>
  </si>
  <si>
    <t>m2</t>
  </si>
  <si>
    <t>-89896205</t>
  </si>
  <si>
    <t>VV</t>
  </si>
  <si>
    <t>SE 2 :</t>
  </si>
  <si>
    <t>(26,9+13,3)*1,0</t>
  </si>
  <si>
    <t>262501172</t>
  </si>
  <si>
    <t>Vrty injektáží př.kladivy, povrchové do 13 mm</t>
  </si>
  <si>
    <t>m</t>
  </si>
  <si>
    <t>1396561449</t>
  </si>
  <si>
    <t>Odkaz na mn. položky pořadí 3 :</t>
  </si>
  <si>
    <t>40,66800*13</t>
  </si>
  <si>
    <t>20</t>
  </si>
  <si>
    <t xml:space="preserve">Sanace vlhkosti_x000d_
</t>
  </si>
  <si>
    <t>281606214</t>
  </si>
  <si>
    <t>Nízkotlaká injektáž cihelného zdiva tl. do 100 cm</t>
  </si>
  <si>
    <t>-2144763988</t>
  </si>
  <si>
    <t>vodorovná odečteno cad :</t>
  </si>
  <si>
    <t>39,818</t>
  </si>
  <si>
    <t>svislá :</t>
  </si>
  <si>
    <t xml:space="preserve"> 0,85*1,0</t>
  </si>
  <si>
    <t>Součet</t>
  </si>
  <si>
    <t>900</t>
  </si>
  <si>
    <t>HZS nezměřitelné práce, detaily,izolace prostupů, kotvení atd. koordinace soused</t>
  </si>
  <si>
    <t>hod</t>
  </si>
  <si>
    <t>-223490732</t>
  </si>
  <si>
    <t>20-3</t>
  </si>
  <si>
    <t>příplatek za vyplnění dutin a kaveren před injektáží 10% plochy zdiva</t>
  </si>
  <si>
    <t>1357304739</t>
  </si>
  <si>
    <t xml:space="preserve">Odkaz na mn. položky pořadí 3 : </t>
  </si>
  <si>
    <t>40,66800*0,1</t>
  </si>
  <si>
    <t>245512384</t>
  </si>
  <si>
    <t>Hmota injektážní ***, 2-složková, na bázi silikátů a esterů</t>
  </si>
  <si>
    <t>kg</t>
  </si>
  <si>
    <t>-408461539</t>
  </si>
  <si>
    <t>40,66800*17</t>
  </si>
  <si>
    <t>Svislé a kompletní konstrukce</t>
  </si>
  <si>
    <t>319201317</t>
  </si>
  <si>
    <t>Vyrovnání zdiva pod omítku maltou ze suché maltové směsi tl. 30 mm 50% plochy</t>
  </si>
  <si>
    <t>-621013003</t>
  </si>
  <si>
    <t xml:space="preserve">Odkaz na mn. položky pořadí 1 : </t>
  </si>
  <si>
    <t>40,20000*0,5</t>
  </si>
  <si>
    <t>319211311</t>
  </si>
  <si>
    <t>Vytmelení zdiva těsnicí maltou, spotř.do 10 kg/m2</t>
  </si>
  <si>
    <t>1296092781</t>
  </si>
  <si>
    <t>40,2</t>
  </si>
  <si>
    <t>319211322</t>
  </si>
  <si>
    <t xml:space="preserve">Těsnicí stěrka na svislé ploše tl.do 10 mm_x000d_
</t>
  </si>
  <si>
    <t>-16553553</t>
  </si>
  <si>
    <t>Odkaz na mn. položky pořadí 1 :</t>
  </si>
  <si>
    <t>Úpravy povrchů, podlahy a osazování výplní</t>
  </si>
  <si>
    <t>620401211</t>
  </si>
  <si>
    <t>Nátěr k neutralizaci solí ***</t>
  </si>
  <si>
    <t>872284664</t>
  </si>
  <si>
    <t>PSV</t>
  </si>
  <si>
    <t>Práce a dodávky PSV</t>
  </si>
  <si>
    <t>711</t>
  </si>
  <si>
    <t>Izolace proti vodě, vlhkosti a plynům</t>
  </si>
  <si>
    <t>711212000</t>
  </si>
  <si>
    <t>Penetrace podkladu pod hydroizolační hmoty, včetně dodávky ***</t>
  </si>
  <si>
    <t>16</t>
  </si>
  <si>
    <t>-66254170</t>
  </si>
  <si>
    <t>711212002</t>
  </si>
  <si>
    <t>Stěrka hydroizolační, vč. dodávky HI hmoty *** dvousložková, flexibilní, 3x, proti tlakové vodě</t>
  </si>
  <si>
    <t>1273847680</t>
  </si>
  <si>
    <t>13</t>
  </si>
  <si>
    <t>998711201</t>
  </si>
  <si>
    <t>Přesun hmot pro izolace proti vodě, vlhkosti a plynům stanovený procentní sazbou (%) z ceny vodorovná dopravní vzdálenost do 50 m základní v objektech výšky do 6 m</t>
  </si>
  <si>
    <t>%</t>
  </si>
  <si>
    <t>CS ÚRS 2024 01</t>
  </si>
  <si>
    <t>787216019</t>
  </si>
  <si>
    <t>Online PSC</t>
  </si>
  <si>
    <t>https://podminky.urs.cz/item/CS_URS_2024_01/998711201</t>
  </si>
  <si>
    <t>24/04/18 B - Zóna B</t>
  </si>
  <si>
    <t>20 - Sanace vlhkosti</t>
  </si>
  <si>
    <t>61 - Úpravy povrchů vnitřní</t>
  </si>
  <si>
    <t>62 - Úpravy povrchů vnější</t>
  </si>
  <si>
    <t>6 - Úpravy povrchu, podlahy</t>
  </si>
  <si>
    <t>94 - Lešení a stavební výtahy</t>
  </si>
  <si>
    <t>9 - Ostatní konstrukce a práce, bourání</t>
  </si>
  <si>
    <t>99 - Staveništní přesun hmot</t>
  </si>
  <si>
    <t>997 - Přesun sutě</t>
  </si>
  <si>
    <t>64 - Osazování výplní otvorů</t>
  </si>
  <si>
    <t>5 - Komunikace pozemní</t>
  </si>
  <si>
    <t>4 - Vodorovné konstrukce</t>
  </si>
  <si>
    <t>3 - Svislé a kompletní konstrukce</t>
  </si>
  <si>
    <t>2 - Základy a zvláštní zakládání</t>
  </si>
  <si>
    <t>1 - Zemní práce</t>
  </si>
  <si>
    <t>711 - Izolace proti vodě</t>
  </si>
  <si>
    <t>784 - Malby</t>
  </si>
  <si>
    <t>713 - Izolace tepelné</t>
  </si>
  <si>
    <t>771 - Podlahy z dlaždic</t>
  </si>
  <si>
    <t>767 - Konstrukce zámečnické</t>
  </si>
  <si>
    <t>766 - Konstrukce truhlářské</t>
  </si>
  <si>
    <t>764 - Konstrukce klempířské</t>
  </si>
  <si>
    <t>761 - Konstrukce prosvětlovací</t>
  </si>
  <si>
    <t>735 - Ústřední vytápění - otopná tělesa</t>
  </si>
  <si>
    <t>Sanace vlhkosti</t>
  </si>
  <si>
    <t>20-1</t>
  </si>
  <si>
    <t>Předsušení stavebních konstrukcí mikrovlnným zářením</t>
  </si>
  <si>
    <t>m3</t>
  </si>
  <si>
    <t>-2048856229</t>
  </si>
  <si>
    <t>19,7*1,5</t>
  </si>
  <si>
    <t>20-2</t>
  </si>
  <si>
    <t>Osazení kondenzačních odvlhčovačů 2 ks zajištění provozu</t>
  </si>
  <si>
    <t>den</t>
  </si>
  <si>
    <t>105853666</t>
  </si>
  <si>
    <t>"předpoklad : "15</t>
  </si>
  <si>
    <t>1948677884</t>
  </si>
  <si>
    <t>50859996</t>
  </si>
  <si>
    <t>281606211</t>
  </si>
  <si>
    <t>Nízkotlaká injektáž cihelného zdiva tl. do 40 cm plošná</t>
  </si>
  <si>
    <t>-801268676</t>
  </si>
  <si>
    <t>(4,7+1,2)*0,9</t>
  </si>
  <si>
    <t>919046934</t>
  </si>
  <si>
    <t>HZS nezměřitelné práce, detaily,izolace prostupů, kotvení atd.</t>
  </si>
  <si>
    <t>h</t>
  </si>
  <si>
    <t>-1362687857</t>
  </si>
  <si>
    <t>61</t>
  </si>
  <si>
    <t>Úpravy povrchů vnitřní</t>
  </si>
  <si>
    <t>612421637</t>
  </si>
  <si>
    <t>Omítka vnitřní zdiva, MVC, štuková</t>
  </si>
  <si>
    <t>-1537294128</t>
  </si>
  <si>
    <t>"angl. dvorek :" 9,5*1,4</t>
  </si>
  <si>
    <t>612473186</t>
  </si>
  <si>
    <t>Příplatek za zabudované rohovníky, stěny</t>
  </si>
  <si>
    <t>1484888081</t>
  </si>
  <si>
    <t>61*2,5</t>
  </si>
  <si>
    <t>612481211</t>
  </si>
  <si>
    <t>Montáž výztužné sítě(perlinky)do stěrky-vnit.stěny včetně výztužné sítě a stěrkového tmelu</t>
  </si>
  <si>
    <t>2122432302</t>
  </si>
  <si>
    <t>"Odkaz na mn. položky pořadí 19 :" 21,17000</t>
  </si>
  <si>
    <t>455278234</t>
  </si>
  <si>
    <t>"Odkaz na mn. položky pořadí 1 : "363,959</t>
  </si>
  <si>
    <t>62</t>
  </si>
  <si>
    <t>Úpravy povrchů vnější</t>
  </si>
  <si>
    <t>622322511</t>
  </si>
  <si>
    <t>Izolace suterénu *** XPS tl. 80 mm, bez PÚ</t>
  </si>
  <si>
    <t>1201047545</t>
  </si>
  <si>
    <t>"jižní křídlo :" 6,7*3,0</t>
  </si>
  <si>
    <t>"severní křídlo : "8,8*2,9</t>
  </si>
  <si>
    <t>622322520</t>
  </si>
  <si>
    <t>Zateplovací systém *** sokl, XPS P tl. 60 mm</t>
  </si>
  <si>
    <t>790976651</t>
  </si>
  <si>
    <t>"jižní křídlo :" 13,3*0,5</t>
  </si>
  <si>
    <t>"uliční křídlo :" (2,8+11,05)*0,5</t>
  </si>
  <si>
    <t xml:space="preserve">"severní křídlo :"  1,8*2,9+7,5*1,4+13,2*1,4+7,3*0,9</t>
  </si>
  <si>
    <t>Úpravy povrchu, podlahy</t>
  </si>
  <si>
    <t>14</t>
  </si>
  <si>
    <t>602034103</t>
  </si>
  <si>
    <t>Postřik stěn sanační *** , ručně celoplošně, 6 kg/m2</t>
  </si>
  <si>
    <t>1065139874</t>
  </si>
  <si>
    <t>"SI1 S009, S016, S017 : "12,5*0,3+(0,7*2+0,9+1,5)*0,3+(12,8+15,8)*0,3</t>
  </si>
  <si>
    <t>"SI2 111, 112, 116, S009,S010A, S016, S017, :" 144,02</t>
  </si>
  <si>
    <t>"SI2 S018,S019, angl. dvorek :" (2,95+2,95+1,55)*2,7+(0,5*2,7*1,6)*2+(1,0+0,6+0,5)*2,7+(0,91+1,56+0,4+0,4+1,56+0,3+0,34)*2,7+7,5*1,6</t>
  </si>
  <si>
    <t>"SI3 S017 : "(3,9+1,1+1,9+2+2+4,9)*1,7</t>
  </si>
  <si>
    <t>"SI4 S016 : "7,3*2,9</t>
  </si>
  <si>
    <t>"SI2 S011-14 : "3</t>
  </si>
  <si>
    <t>15</t>
  </si>
  <si>
    <t>602034121</t>
  </si>
  <si>
    <t>Podhoz na stěnách sanační ***, ručně tloušťka vrstvy 10 mm</t>
  </si>
  <si>
    <t>458612341</t>
  </si>
  <si>
    <t>602034121.1</t>
  </si>
  <si>
    <t>Podhoz na stěnách sanační ***, ručně tloušťka vrstvy 20 mm, pod kapilárně aktivní systém, obklad</t>
  </si>
  <si>
    <t>-1046283954</t>
  </si>
  <si>
    <t>"SI3 S017, 101 :" (3,9+1,1+1,9+2+2+4,9)*1,7</t>
  </si>
  <si>
    <t>17</t>
  </si>
  <si>
    <t>602034122</t>
  </si>
  <si>
    <t>Omítka jádrová sanační, na stěnách, ***, ručně tloušťka vrstvy 25 mm</t>
  </si>
  <si>
    <t>-914055559</t>
  </si>
  <si>
    <t>"SI2 111, 112, 116, S009,S010A, S016, S017, : "144,02</t>
  </si>
  <si>
    <t>"SI2 S011-14 :" 3</t>
  </si>
  <si>
    <t>18</t>
  </si>
  <si>
    <t>602034151</t>
  </si>
  <si>
    <t>Štuk na stěnách sanační, vnitřní nebo vnější, ***, tl. 2,5 mm, ručně</t>
  </si>
  <si>
    <t>-2025574592</t>
  </si>
  <si>
    <t>"Odkaz na mn. položky pořadí 17 : "217,36400*1,05</t>
  </si>
  <si>
    <t>"SI4 S016 :" 7,3*2,9</t>
  </si>
  <si>
    <t>19</t>
  </si>
  <si>
    <t>6-1</t>
  </si>
  <si>
    <t>Kapilárně aktivní systém s makropórovitou (nekapilární) strukturou desky polystyrencementové, plnoplošné lepení systémovou stěrkou</t>
  </si>
  <si>
    <t>-939469122</t>
  </si>
  <si>
    <t>"SI 4 : "7,3*2,9</t>
  </si>
  <si>
    <t>611315111</t>
  </si>
  <si>
    <t>Vápenná omítka rýh hladká ve stropech, šířky rýhy do 150 mm</t>
  </si>
  <si>
    <t>254237647</t>
  </si>
  <si>
    <t>https://podminky.urs.cz/item/CS_URS_2024_01/611315111</t>
  </si>
  <si>
    <t xml:space="preserve">Lokální oprava degradovaných omítek schodiště, hygienické zázemí, kabinet </t>
  </si>
  <si>
    <t>6-2</t>
  </si>
  <si>
    <t>Technologie Propařování zdiva + vysátí vody 1 cyklus</t>
  </si>
  <si>
    <t>-317959121</t>
  </si>
  <si>
    <t>32,4*2,9*2</t>
  </si>
  <si>
    <t>22</t>
  </si>
  <si>
    <t>622151021</t>
  </si>
  <si>
    <t>Penetrační nátěr vnějších pastovitých tenkovrstvých omítek mozaikových akrylátový stěn</t>
  </si>
  <si>
    <t>-2109742509</t>
  </si>
  <si>
    <t>https://podminky.urs.cz/item/CS_URS_2024_01/622151021</t>
  </si>
  <si>
    <t xml:space="preserve">D.1.1 ARCHITEKTONICKO - STAVEBNÍ ŘEŠENÍ. PŮDORYS 1 PP - NOVÝ STAV </t>
  </si>
  <si>
    <t xml:space="preserve">POZN. 16 - DEKORATIVNÍ MAZAIKOVÁ OMÍTKA </t>
  </si>
  <si>
    <t>(9,8+0,4+0,4)*0,24+9,8*1,78+9,8*0,4</t>
  </si>
  <si>
    <t>23</t>
  </si>
  <si>
    <t>622511112</t>
  </si>
  <si>
    <t>Omítka tenkovrstvá akrylátová vnějších ploch probarvená bez penetrace mozaiková střednězrnná stěn</t>
  </si>
  <si>
    <t>-1578123791</t>
  </si>
  <si>
    <t>https://podminky.urs.cz/item/CS_URS_2024_01/622511112</t>
  </si>
  <si>
    <t>24</t>
  </si>
  <si>
    <t>629995219</t>
  </si>
  <si>
    <t>Očištění vnějších ploch tryskáním křemičitým pískem nesušeným ( metodou torbo tryskání), povrchu betonového</t>
  </si>
  <si>
    <t>-910481921</t>
  </si>
  <si>
    <t>https://podminky.urs.cz/item/CS_URS_2024_01/629995219</t>
  </si>
  <si>
    <t>D.1.1 ARCHITEKTONICKO - STAVEBNÍ ŘEŠENÍ, PŮDORYS 1 NP - BOURACÍ PRÁCE</t>
  </si>
  <si>
    <t>POZN. 21 - PŘEBROUŠENÍ POVRCHU ZÍDKY PRO NOVÝ PODKLAD DEKORATIVNÍ OMÍTKY</t>
  </si>
  <si>
    <t>25</t>
  </si>
  <si>
    <t>637211134</t>
  </si>
  <si>
    <t>Okapový chodník z dlaždic betonových do kameniva s vyplněním spár drobným kamenivem, tl. dlaždic 50 mm</t>
  </si>
  <si>
    <t>798211453</t>
  </si>
  <si>
    <t>https://podminky.urs.cz/item/CS_URS_2024_01/637211134</t>
  </si>
  <si>
    <t xml:space="preserve">D.1.1 ARCHITEKTONICKO - STAVEBNÍ ŘEŠENÍ. PŮDORYS 1 NP - NOVÝ STAV </t>
  </si>
  <si>
    <t xml:space="preserve">POZN. 1 - OKAPOVÝ CHODNÍK BETONOVÝ 500X500X50 MM </t>
  </si>
  <si>
    <t>(4,97+3,49+2,13+7,08+1,12)*0,5</t>
  </si>
  <si>
    <t xml:space="preserve">POZN. 1a - OKAPOVÝ CHODNÍK BETONOVÝ 400X500X50 MM </t>
  </si>
  <si>
    <t>7,21*0,4</t>
  </si>
  <si>
    <t>13,5*0,4</t>
  </si>
  <si>
    <t xml:space="preserve">OKAPOVÝ CHODNÍK SE ŽLABEM </t>
  </si>
  <si>
    <t>13,7*1,1</t>
  </si>
  <si>
    <t>26</t>
  </si>
  <si>
    <t>637311131</t>
  </si>
  <si>
    <t>Okapový chodník z obrubníků betonových zahradních, se zalitím spár cementovou maltou do lože z betonu prostého</t>
  </si>
  <si>
    <t>1916069071</t>
  </si>
  <si>
    <t>https://podminky.urs.cz/item/CS_URS_2024_01/637311131</t>
  </si>
  <si>
    <t>POZN. 2 - ZAHRADNÍ OBRUBNÍK TL. 50 MM</t>
  </si>
  <si>
    <t>4,97+3,49+2,13+7,08+1,12</t>
  </si>
  <si>
    <t>7,21</t>
  </si>
  <si>
    <t>94</t>
  </si>
  <si>
    <t>Lešení a stavební výtahy</t>
  </si>
  <si>
    <t>27</t>
  </si>
  <si>
    <t>941955001</t>
  </si>
  <si>
    <t>Lešení lehké pomocné, výška podlahy do 1,2 m</t>
  </si>
  <si>
    <t>1064672875</t>
  </si>
  <si>
    <t>2*(14,46+3,7+4,95+3,46+8,38+5,7+3,91+2,1+8,3)</t>
  </si>
  <si>
    <t>Ostatní konstrukce a práce, bourání</t>
  </si>
  <si>
    <t>28</t>
  </si>
  <si>
    <t>935112311.RX</t>
  </si>
  <si>
    <t>Betonové lože tl. 100 mm, š. do 1200 mm</t>
  </si>
  <si>
    <t>184890363</t>
  </si>
  <si>
    <t>P/03 OKAPOVÝ CHODNÍK SE ŽLABEM - beonové lože ve spádu tl. 100 mm</t>
  </si>
  <si>
    <t>13,5</t>
  </si>
  <si>
    <t>29</t>
  </si>
  <si>
    <t>935932325</t>
  </si>
  <si>
    <t>Odvodňovací plastový žlab pro třídu zatížení C 250 vnitřní šířky 200 mm s krycím roštem mřížkovým z nerezové oceli</t>
  </si>
  <si>
    <t>1388191554</t>
  </si>
  <si>
    <t>https://podminky.urs.cz/item/CS_URS_2024_01/935932325</t>
  </si>
  <si>
    <t>VÝPIS ZÁMEČNICKÝCH KONSTRUKCÍ - Z04, POZN. 12 - LINIOVÝ ODVODŇOVACÍ ŽLAB S MŘÍŽKOU</t>
  </si>
  <si>
    <t>30</t>
  </si>
  <si>
    <t>963053935</t>
  </si>
  <si>
    <t>Bourání železobetonových monolitických schodišťových ramen zazděných oboustranně</t>
  </si>
  <si>
    <t>-1040483343</t>
  </si>
  <si>
    <t>https://podminky.urs.cz/item/CS_URS_2024_01/963053935</t>
  </si>
  <si>
    <t>POZN. 6 - ODSTRANĚNÍ VENKOVNÍHO SCHODIŠTĚ</t>
  </si>
  <si>
    <t>0,83*1,25</t>
  </si>
  <si>
    <t>2,5</t>
  </si>
  <si>
    <t>31</t>
  </si>
  <si>
    <t>963054949</t>
  </si>
  <si>
    <t>Bourání železobetonových schodnic jakékoliv délky</t>
  </si>
  <si>
    <t>-2014240980</t>
  </si>
  <si>
    <t>https://podminky.urs.cz/item/CS_URS_2024_01/963054949</t>
  </si>
  <si>
    <t>2*2</t>
  </si>
  <si>
    <t>32</t>
  </si>
  <si>
    <t>965081343</t>
  </si>
  <si>
    <t>Bourání podlah z dlaždic bez podkladního lože nebo mazaniny, s jakoukoliv výplní spár betonových, teracových nebo čedičových tl. do 40 mm, plochy přes 1 m2</t>
  </si>
  <si>
    <t>-743216674</t>
  </si>
  <si>
    <t>https://podminky.urs.cz/item/CS_URS_2024_01/965081343</t>
  </si>
  <si>
    <t xml:space="preserve">POZN. 8 - ODSTRANĚNÍ OKAPOVÉHO CHODNÍKU </t>
  </si>
  <si>
    <t xml:space="preserve">bourání betonového okapového chodníku šířky 300 mm </t>
  </si>
  <si>
    <t>(4,42+3,44+3,25)*0,3</t>
  </si>
  <si>
    <t>(0,87+0,87)*0,3</t>
  </si>
  <si>
    <t>7,2*0,3</t>
  </si>
  <si>
    <t>Mezisoučet</t>
  </si>
  <si>
    <t>POZN. 2 ODSTRANĚNÍ VYMÝVANÉ BETONOVÉ DLAŽBY</t>
  </si>
  <si>
    <t>12,62</t>
  </si>
  <si>
    <t>33</t>
  </si>
  <si>
    <t>968072455</t>
  </si>
  <si>
    <t>Vybourání kovových rámů oken s křídly, dveřních zárubní, vrat, stěn, ostění nebo obkladů dveřních zárubní, plochy do 2 m2</t>
  </si>
  <si>
    <t>-1323933687</t>
  </si>
  <si>
    <t>https://podminky.urs.cz/item/CS_URS_2024_01/968072455</t>
  </si>
  <si>
    <t>D.1.1 ARCHITEKTONICKO - STAVEBNÍ ŘEŠENÍ, PŮDORYS 1 PP - BOURACÍ PRÁCE</t>
  </si>
  <si>
    <t>POZN. 22 - ODSTRANĚNÍ VÝPLNÍ OTVORŮ</t>
  </si>
  <si>
    <t>S009</t>
  </si>
  <si>
    <t>"1 ks -" 0,900*1,970</t>
  </si>
  <si>
    <t>34</t>
  </si>
  <si>
    <t>978011191</t>
  </si>
  <si>
    <t>Otlučení vápenných nebo vápenocementových omítek vnitřních ploch stropů, v rozsahu přes 50 do 100 %</t>
  </si>
  <si>
    <t>1509297005</t>
  </si>
  <si>
    <t>https://podminky.urs.cz/item/CS_URS_2024_01/978011191</t>
  </si>
  <si>
    <t>POZN. 4a - ODSTRANĚNÍ OMÍTEK NA KLENBÁCH</t>
  </si>
  <si>
    <t>mč S017</t>
  </si>
  <si>
    <t>0,34*5,3*2+0,5*5,3+0,15*5,3*2+0,65*5,3+0,32*5,3+0,1*5,3</t>
  </si>
  <si>
    <t xml:space="preserve">dle řezu </t>
  </si>
  <si>
    <t>35</t>
  </si>
  <si>
    <t>978013191</t>
  </si>
  <si>
    <t>Otlučení vápenných nebo vápenocementových omítek vnitřních ploch stěn s vyškrabáním spar, s očištěním zdiva, v rozsahu přes 50 do 100 %</t>
  </si>
  <si>
    <t>-1002352045</t>
  </si>
  <si>
    <t>https://podminky.urs.cz/item/CS_URS_2024_01/978013191</t>
  </si>
  <si>
    <t>POZN. 4 - ODSTRANĚNÍ OMÍTEK</t>
  </si>
  <si>
    <t>"SE jižní křídlo</t>
  </si>
  <si>
    <t>13,3*0,5+6,7*3,0</t>
  </si>
  <si>
    <t>SE severní křídl</t>
  </si>
  <si>
    <t>11,05*0,5+1,8*2,9+7,5*1,4+8,8*2,9+13,2*1,4+7,3*0,9</t>
  </si>
  <si>
    <t>"SI1 S009, S016, S017</t>
  </si>
  <si>
    <t>12,5*0,3+(0,7*2+0,9+1,5)*0,3+(12,8+15,8)*0,3</t>
  </si>
  <si>
    <t>"SI2 111, 112, 116, S009,S010A, S016, S017</t>
  </si>
  <si>
    <t>144,02</t>
  </si>
  <si>
    <t>"SI2 S018,S019, angl. dvorek</t>
  </si>
  <si>
    <t>56,874</t>
  </si>
  <si>
    <t>"SI4 S016</t>
  </si>
  <si>
    <t>7,3*2,9</t>
  </si>
  <si>
    <t>"SI3 S017, 101</t>
  </si>
  <si>
    <t>(3,9+1,1+1,9+2+2+4,9)*1,7+(0,85+5,6+4,65+10,52+4,82)*1,4</t>
  </si>
  <si>
    <t>"SI2 S01-14</t>
  </si>
  <si>
    <t>36</t>
  </si>
  <si>
    <t>OK001</t>
  </si>
  <si>
    <t xml:space="preserve">Překotvení elektroinstalace vedené po zdi </t>
  </si>
  <si>
    <t>ks</t>
  </si>
  <si>
    <t>511343019</t>
  </si>
  <si>
    <t>37</t>
  </si>
  <si>
    <t>OK002</t>
  </si>
  <si>
    <t xml:space="preserve">Demontáž skříní pro zpětnou montáž </t>
  </si>
  <si>
    <t>-494688376</t>
  </si>
  <si>
    <t>P</t>
  </si>
  <si>
    <t>Poznámka k položce:_x000d_
500x2000</t>
  </si>
  <si>
    <t>99</t>
  </si>
  <si>
    <t>Staveništní přesun hmot</t>
  </si>
  <si>
    <t>38</t>
  </si>
  <si>
    <t>999281105</t>
  </si>
  <si>
    <t>Přesun hmot pro opravy a údržbu do výšky 6 m</t>
  </si>
  <si>
    <t>t</t>
  </si>
  <si>
    <t>1501235887</t>
  </si>
  <si>
    <t>997</t>
  </si>
  <si>
    <t>Přesun sutě</t>
  </si>
  <si>
    <t>39</t>
  </si>
  <si>
    <t>997013211</t>
  </si>
  <si>
    <t>Vnitrostaveništní doprava suti a vybouraných hmot vodorovně do 50 m s naložením ručně pro budovy a haly výšky do 6 m</t>
  </si>
  <si>
    <t>1403307325</t>
  </si>
  <si>
    <t>https://podminky.urs.cz/item/CS_URS_2024_01/997013211</t>
  </si>
  <si>
    <t>40</t>
  </si>
  <si>
    <t>997013509</t>
  </si>
  <si>
    <t>Odvoz suti a vybouraných hmot na skládku nebo meziskládku se složením, na vzdálenost Příplatek k ceně za každý další započatý 1 km přes 1 km</t>
  </si>
  <si>
    <t>42740247</t>
  </si>
  <si>
    <t>https://podminky.urs.cz/item/CS_URS_2024_01/997013509</t>
  </si>
  <si>
    <t>41</t>
  </si>
  <si>
    <t>997013511</t>
  </si>
  <si>
    <t>Odvoz suti a vybouraných hmot z meziskládky na skládku s naložením a se složením, na vzdálenost do 1 km</t>
  </si>
  <si>
    <t>701845029</t>
  </si>
  <si>
    <t>https://podminky.urs.cz/item/CS_URS_2024_01/997013511</t>
  </si>
  <si>
    <t>42</t>
  </si>
  <si>
    <t>997013631</t>
  </si>
  <si>
    <t>Poplatek za uložení stavebního odpadu na skládce (skládkovné) směsného stavebního a demoličního zatříděného do Katalogu odpadů pod kódem 17 09 04</t>
  </si>
  <si>
    <t>-169428014</t>
  </si>
  <si>
    <t>https://podminky.urs.cz/item/CS_URS_2024_01/997013631</t>
  </si>
  <si>
    <t>64</t>
  </si>
  <si>
    <t>Osazování výplní otvorů</t>
  </si>
  <si>
    <t>43</t>
  </si>
  <si>
    <t>64.W01</t>
  </si>
  <si>
    <t xml:space="preserve">D+M pochozí světlík </t>
  </si>
  <si>
    <t>1008222786</t>
  </si>
  <si>
    <t>VÝPIS VÝPLNÍ OTVORŮ - W01 POCHOZÍ SVĚTLÍK, POZN. 13 - NOVÉ VÝPLNĚ OTVORŮ</t>
  </si>
  <si>
    <t>44</t>
  </si>
  <si>
    <t>64.W02</t>
  </si>
  <si>
    <t xml:space="preserve">D+M plastové okno </t>
  </si>
  <si>
    <t>-386682557</t>
  </si>
  <si>
    <t>Komunikace pozemní</t>
  </si>
  <si>
    <t>45</t>
  </si>
  <si>
    <t>564710001</t>
  </si>
  <si>
    <t>Podklad nebo kryt z kameniva hrubého drceného vel. 8-16 mm s rozprostřením a zhutněním plochy jednotlivě do 100 m2, po zhutnění tl. 50 mm</t>
  </si>
  <si>
    <t>771090283</t>
  </si>
  <si>
    <t>https://podminky.urs.cz/item/CS_URS_2024_01/564710001</t>
  </si>
  <si>
    <t>46</t>
  </si>
  <si>
    <t>564831011</t>
  </si>
  <si>
    <t>Podklad ze štěrkodrti ŠD s rozprostřením a zhutněním plochy jednotlivě do 100 m2, po zhutnění tl. 100 mm</t>
  </si>
  <si>
    <t>-431813242</t>
  </si>
  <si>
    <t>https://podminky.urs.cz/item/CS_URS_2024_01/564831011</t>
  </si>
  <si>
    <t>47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</si>
  <si>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</si>
  <si>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</si>
  <si>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-130161682</t>
  </si>
  <si>
    <t>https://podminky.urs.cz/item/CS_URS_2024_01/596811120</t>
  </si>
  <si>
    <t>Poznámka k položce:_x000d_
POZN. 2a - DEMONTÁŽ A ZPĚTNÁ MONTÁŽ VYMÝVANÉ BETONOVÉ DLAŽBY _x000d_
vč. očištění a složení na meziskládku</t>
  </si>
  <si>
    <t xml:space="preserve">POZN. 2a - DEMONTÁŽ A ZPĚTNÁ MONTÁŽ VYMÝVANÉ BETONOVÉ DLAŽBY </t>
  </si>
  <si>
    <t>3,8*1,2</t>
  </si>
  <si>
    <t>Vodorovné konstrukce</t>
  </si>
  <si>
    <t>48</t>
  </si>
  <si>
    <t>411321515</t>
  </si>
  <si>
    <t>Stropy z betonu železového (bez výztuže) stropů deskových, plochých střech, desek balkonových, desek hřibových stropů včetně hlavic hřibových sloupů tř. C 20/25</t>
  </si>
  <si>
    <t>-338266971</t>
  </si>
  <si>
    <t>https://podminky.urs.cz/item/CS_URS_2024_01/411321515</t>
  </si>
  <si>
    <t>angl. dovrky</t>
  </si>
  <si>
    <t>1,2*8,1*0,15</t>
  </si>
  <si>
    <t>49</t>
  </si>
  <si>
    <t>411351011</t>
  </si>
  <si>
    <t>Bednění stropních konstrukcí - bez podpěrné konstrukce desek tloušťky stropní desky přes 5 do 25 cm zřízení</t>
  </si>
  <si>
    <t>490786632</t>
  </si>
  <si>
    <t>https://podminky.urs.cz/item/CS_URS_2024_01/411351011</t>
  </si>
  <si>
    <t>1,2*8,1</t>
  </si>
  <si>
    <t>(1,2+8,1+1,2+8,1)*0,2</t>
  </si>
  <si>
    <t>50</t>
  </si>
  <si>
    <t>411351012</t>
  </si>
  <si>
    <t>Bednění stropních konstrukcí - bez podpěrné konstrukce desek tloušťky stropní desky přes 5 do 25 cm odstranění</t>
  </si>
  <si>
    <t>-1997017374</t>
  </si>
  <si>
    <t>https://podminky.urs.cz/item/CS_URS_2024_01/411351012</t>
  </si>
  <si>
    <t>51</t>
  </si>
  <si>
    <t>430321414</t>
  </si>
  <si>
    <t>Schodišťové konstrukce a rampy z betonu železového (bez výztuže) stupně, schodnice, ramena, podesty s nosníky tř. C 25/30</t>
  </si>
  <si>
    <t>-5034820</t>
  </si>
  <si>
    <t>https://podminky.urs.cz/item/CS_URS_2024_01/430321414</t>
  </si>
  <si>
    <t>POZN. 9 VNĚJŠÍ SCHODIŠTĚ</t>
  </si>
  <si>
    <t>2,6</t>
  </si>
  <si>
    <t>52</t>
  </si>
  <si>
    <t>430361121</t>
  </si>
  <si>
    <t>Výztuž schodišťových konstrukcí a ramp stupňů, schodnic, ramen, podest s nosníky z betonářské oceli 10 216 (E)</t>
  </si>
  <si>
    <t>651633402</t>
  </si>
  <si>
    <t>https://podminky.urs.cz/item/CS_URS_2024_01/430361121</t>
  </si>
  <si>
    <t xml:space="preserve">OC/04 </t>
  </si>
  <si>
    <t>41,86/1000</t>
  </si>
  <si>
    <t>53</t>
  </si>
  <si>
    <t>431351121</t>
  </si>
  <si>
    <t>Bednění podest, podstupňových desek a ramp včetně podpěrné konstrukce výšky do 4 m půdorysně přímočarých zřízení</t>
  </si>
  <si>
    <t>-562270108</t>
  </si>
  <si>
    <t>https://podminky.urs.cz/item/CS_URS_2024_01/431351121</t>
  </si>
  <si>
    <t>1,25*2*2*0,8</t>
  </si>
  <si>
    <t>(2,66*2+0,88*2)*0,1</t>
  </si>
  <si>
    <t>54</t>
  </si>
  <si>
    <t>431351122</t>
  </si>
  <si>
    <t>Bednění podest, podstupňových desek a ramp včetně podpěrné konstrukce výšky do 4 m půdorysně přímočarých odstranění</t>
  </si>
  <si>
    <t>-1651625139</t>
  </si>
  <si>
    <t>https://podminky.urs.cz/item/CS_URS_2024_01/431351122</t>
  </si>
  <si>
    <t>55</t>
  </si>
  <si>
    <t>311113140</t>
  </si>
  <si>
    <t>Nadzákladové zdi z betonových tvárnic ztraceného bednění hladkých, včetně výplně z betonu třídy C 20/25, tloušťky zdiva do 100 mm</t>
  </si>
  <si>
    <t>1998240902</t>
  </si>
  <si>
    <t>https://podminky.urs.cz/item/CS_URS_2024_01/311113140</t>
  </si>
  <si>
    <t>angl. dvorky</t>
  </si>
  <si>
    <t>(1,2+7,8+1,2)*1,5</t>
  </si>
  <si>
    <t>56</t>
  </si>
  <si>
    <t>311113141</t>
  </si>
  <si>
    <t>Nadzákladové zdi z betonových tvárnic ztraceného bednění hladkých, včetně výplně z betonu třídy C 20/25, tloušťky zdiva přes 100 do 150 mm</t>
  </si>
  <si>
    <t>1075973399</t>
  </si>
  <si>
    <t>https://podminky.urs.cz/item/CS_URS_2024_01/311113141</t>
  </si>
  <si>
    <t>(1,1+7,5+1,1)*1,5</t>
  </si>
  <si>
    <t>57</t>
  </si>
  <si>
    <t>Vyrovnání zdiva pod omítku maltou ze suché maltové směsi tl. 30 mm 30% plochy</t>
  </si>
  <si>
    <t>1315596703</t>
  </si>
  <si>
    <t>"SE jižní křídlo :" (13,3*0,5+6,7*3,0)*0,3</t>
  </si>
  <si>
    <t>"SE severní křídlo :" (11,05*0,5+1,8*2,9+7,5*1,4+8,8*2,9+13,2*1,4+7,3*0,9)*0,3</t>
  </si>
  <si>
    <t>58</t>
  </si>
  <si>
    <t>-1309585342</t>
  </si>
  <si>
    <t>"SE jižní křídlo :" 13,3*0,5+6,7*3,0</t>
  </si>
  <si>
    <t>"SE severní křídlo : "11,05*0,5+1,8*2,9+7,5*1,4+8,8*2,9+13,2*1,4+7,3*0,9</t>
  </si>
  <si>
    <t>"anglický dvorek :" (1,65+0,5)*10</t>
  </si>
  <si>
    <t>59</t>
  </si>
  <si>
    <t>Těsnicí stěrka na svislé ploše tl.do 10 mm</t>
  </si>
  <si>
    <t>-706125635</t>
  </si>
  <si>
    <t>"Odkaz na mn. položky pořadí 11 : "120,065</t>
  </si>
  <si>
    <t>60</t>
  </si>
  <si>
    <t>319211332</t>
  </si>
  <si>
    <t>Fabion z malty v koutu podlahy poloměr 50 mm</t>
  </si>
  <si>
    <t>-555431031</t>
  </si>
  <si>
    <t>"anglický dvorek : "8,24+2*0,95</t>
  </si>
  <si>
    <t>342.001RX</t>
  </si>
  <si>
    <t xml:space="preserve">Dozdění opěrné zídky </t>
  </si>
  <si>
    <t>-1977153635</t>
  </si>
  <si>
    <t xml:space="preserve">POZN. 11 - DOZDĚNÍ OPĚRNÉ ZÍDKY </t>
  </si>
  <si>
    <t>0,85*1,8</t>
  </si>
  <si>
    <t>Základy a zvláštní zakládání</t>
  </si>
  <si>
    <t>131026358</t>
  </si>
  <si>
    <t>"SI1 S009, S016, S017 :" 12,5*0,3+(0,7*2+0,9+1,5)*0,3+(12,8+15,8)*0,3</t>
  </si>
  <si>
    <t>63</t>
  </si>
  <si>
    <t>-742846786</t>
  </si>
  <si>
    <t>"Odkaz na mn. položky pořadí 3 :" 5,31000*31,2</t>
  </si>
  <si>
    <t>"Odkaz na mn. položky pořadí 4 : "78,995*13</t>
  </si>
  <si>
    <t>273321411</t>
  </si>
  <si>
    <t>Základy z betonu železového (bez výztuže) desky z betonu bez zvláštních nároků na prostředí tř. C 20/25</t>
  </si>
  <si>
    <t>-405257254</t>
  </si>
  <si>
    <t>https://podminky.urs.cz/item/CS_URS_2024_01/273321411</t>
  </si>
  <si>
    <t xml:space="preserve">základy angl. dvorků </t>
  </si>
  <si>
    <t>8,1*1,2*0,1</t>
  </si>
  <si>
    <t>65</t>
  </si>
  <si>
    <t>274321411</t>
  </si>
  <si>
    <t>Základy z betonu železového (bez výztuže) pasy z betonu bez zvláštních nároků na prostředí tř. C 20/25</t>
  </si>
  <si>
    <t>-980970160</t>
  </si>
  <si>
    <t>https://podminky.urs.cz/item/CS_URS_2024_01/274321411</t>
  </si>
  <si>
    <t>1,25*0,5*0,4*2</t>
  </si>
  <si>
    <t>8,1*0,5*0,4</t>
  </si>
  <si>
    <t>66</t>
  </si>
  <si>
    <t>274351121</t>
  </si>
  <si>
    <t>Bednění základů pasů rovné zřízení</t>
  </si>
  <si>
    <t>-1182107807</t>
  </si>
  <si>
    <t>https://podminky.urs.cz/item/CS_URS_2024_01/274351121</t>
  </si>
  <si>
    <t>(1,25*0,5+8,1*0,5+1,25*0,5)*2</t>
  </si>
  <si>
    <t>67</t>
  </si>
  <si>
    <t>274351122</t>
  </si>
  <si>
    <t>Bednění základů pasů rovné odstranění</t>
  </si>
  <si>
    <t>-315628769</t>
  </si>
  <si>
    <t>https://podminky.urs.cz/item/CS_URS_2024_01/274351122</t>
  </si>
  <si>
    <t>68</t>
  </si>
  <si>
    <t>274361821</t>
  </si>
  <si>
    <t>Výztuž základů pasů z betonářské oceli 10 505 (R) nebo BSt 500</t>
  </si>
  <si>
    <t>635061833</t>
  </si>
  <si>
    <t>https://podminky.urs.cz/item/CS_URS_2024_01/274361821</t>
  </si>
  <si>
    <t>OC/03</t>
  </si>
  <si>
    <t>Betonářská ocel žebírková R12</t>
  </si>
  <si>
    <t>8,99/1000</t>
  </si>
  <si>
    <t>32,27/1000</t>
  </si>
  <si>
    <t>60,05/1000</t>
  </si>
  <si>
    <t>25,73/1000</t>
  </si>
  <si>
    <t>OC/04</t>
  </si>
  <si>
    <t>KARI SIŤ 6/150 2x3 m</t>
  </si>
  <si>
    <t>Zemní práce</t>
  </si>
  <si>
    <t>69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</si>
  <si>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</si>
  <si>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</si>
  <si>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1983482511</t>
  </si>
  <si>
    <t>https://podminky.urs.cz/item/CS_URS_2024_01/113106121</t>
  </si>
  <si>
    <t>POZN. 2 - ODSTRANĚNÍ VYMÝVANÉ BETONOVÉ DLAŽBY</t>
  </si>
  <si>
    <t>11,504*1,1</t>
  </si>
  <si>
    <t>2,8*1,05</t>
  </si>
  <si>
    <t>70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</si>
  <si>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</si>
  <si>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</si>
  <si>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-1687773578</t>
  </si>
  <si>
    <t>https://podminky.urs.cz/item/CS_URS_2024_01/113106123</t>
  </si>
  <si>
    <t xml:space="preserve">D.1.1 ARCHITEKTONICKO - STAVEBNÍ ŘEŠENÍ, ŘEZ A-A" - BOURACÍ PRÁCE </t>
  </si>
  <si>
    <t>7,21*0,2</t>
  </si>
  <si>
    <t>71</t>
  </si>
  <si>
    <t>113107131</t>
  </si>
  <si>
    <t>Odstranění podkladů nebo krytů ručně s přemístěním hmot na skládku na vzdálenost do 3 m nebo s naložením na dopravní prostředek z betonu prostého, o tl. vrstvy přes 100 do 150 mm</t>
  </si>
  <si>
    <t>-671176679</t>
  </si>
  <si>
    <t>https://podminky.urs.cz/item/CS_URS_2024_01/113107131</t>
  </si>
  <si>
    <t xml:space="preserve">POZN. 9 </t>
  </si>
  <si>
    <t>VYBOURÁNÍ BETONOVÉHO CHODNÍKU</t>
  </si>
  <si>
    <t>0,88*2,66</t>
  </si>
  <si>
    <t>72</t>
  </si>
  <si>
    <t>122211101</t>
  </si>
  <si>
    <t>Odkopávky a prokopávky ručně zapažené i nezapažené v hornině třídy těžitelnosti I skupiny 3</t>
  </si>
  <si>
    <t>1723478085</t>
  </si>
  <si>
    <t>https://podminky.urs.cz/item/CS_URS_2024_01/122211101</t>
  </si>
  <si>
    <t>7,21*0,5*0,74</t>
  </si>
  <si>
    <t>(4,95+3,44+2,69)*0,53*0,9</t>
  </si>
  <si>
    <t>0,87*1,1*2,65</t>
  </si>
  <si>
    <t>1,2*2,7*2,65</t>
  </si>
  <si>
    <t>-1,3*0,95*2,1</t>
  </si>
  <si>
    <t>6,88*1,2*2,65</t>
  </si>
  <si>
    <t>-1,2*0,95*2,1*3</t>
  </si>
  <si>
    <t>7,95*0,6*0,9</t>
  </si>
  <si>
    <t>14,46*2,6*2,87</t>
  </si>
  <si>
    <t>6,89*1,1*2,87</t>
  </si>
  <si>
    <t>73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</si>
  <si>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</si>
  <si>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</si>
  <si>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-775976227</t>
  </si>
  <si>
    <t>https://podminky.urs.cz/item/CS_URS_2024_01/139911121</t>
  </si>
  <si>
    <t xml:space="preserve">bourání anglických dvorků </t>
  </si>
  <si>
    <t>8,22*1,23*0,2</t>
  </si>
  <si>
    <t>8,22*0,5*0,4</t>
  </si>
  <si>
    <t>8,22*1,23*0,04</t>
  </si>
  <si>
    <t>74</t>
  </si>
  <si>
    <t>151101201</t>
  </si>
  <si>
    <t>Zřízení pažení stěn výkopu bez rozepření nebo vzepření příložné, hloubky do 4 m</t>
  </si>
  <si>
    <t>1735662090</t>
  </si>
  <si>
    <t>https://podminky.urs.cz/item/CS_URS_2024_01/151101201</t>
  </si>
  <si>
    <t>(1,77+1,5+6,8)*2,65</t>
  </si>
  <si>
    <t>75</t>
  </si>
  <si>
    <t>151101211</t>
  </si>
  <si>
    <t>Odstranění pažení stěn výkopu bez rozepření nebo vzepření s uložením pažin na vzdálenost do 3 m od okraje výkopu příložné, hloubky do 4 m</t>
  </si>
  <si>
    <t>1716564155</t>
  </si>
  <si>
    <t>https://podminky.urs.cz/item/CS_URS_2024_01/151101211</t>
  </si>
  <si>
    <t>76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</si>
  <si>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</si>
  <si>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</si>
  <si>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381047728</t>
  </si>
  <si>
    <t>https://podminky.urs.cz/item/CS_URS_2024_01/162351103</t>
  </si>
  <si>
    <t>77</t>
  </si>
  <si>
    <t>167111101</t>
  </si>
  <si>
    <t>Nakládání, skládání a překládání neulehlého výkopku nebo sypaniny ručně nakládání, z hornin třídy těžitelnosti I, skupiny 1 až 3</t>
  </si>
  <si>
    <t>119539536</t>
  </si>
  <si>
    <t>https://podminky.urs.cz/item/CS_URS_2024_01/167111101</t>
  </si>
  <si>
    <t>78</t>
  </si>
  <si>
    <t>171111104</t>
  </si>
  <si>
    <t>Uložení sypanin do násypů ručně s rozprostřením sypaniny ve vrstvách a s hrubým urovnáním zhutněných z hornin nesoudržných sypkých</t>
  </si>
  <si>
    <t>392569300</t>
  </si>
  <si>
    <t>https://podminky.urs.cz/item/CS_URS_2024_01/171111104</t>
  </si>
  <si>
    <t>79</t>
  </si>
  <si>
    <t>171251201</t>
  </si>
  <si>
    <t>Uložení sypaniny na skládky nebo meziskládky bez hutnění s upravením uložené sypaniny do předepsaného tvaru</t>
  </si>
  <si>
    <t>-150896424</t>
  </si>
  <si>
    <t>https://podminky.urs.cz/item/CS_URS_2024_01/171251201</t>
  </si>
  <si>
    <t>80</t>
  </si>
  <si>
    <t>174111101</t>
  </si>
  <si>
    <t>Zásyp sypaninou z jakékoliv horniny ručně s uložením výkopku ve vrstvách se zhutněním jam, šachet, rýh nebo kolem objektů v těchto vykopávkách</t>
  </si>
  <si>
    <t>-1722143920</t>
  </si>
  <si>
    <t>https://podminky.urs.cz/item/CS_URS_2024_01/174111101</t>
  </si>
  <si>
    <t>81</t>
  </si>
  <si>
    <t>M</t>
  </si>
  <si>
    <t>10364100</t>
  </si>
  <si>
    <t>zemina pro terénní úpravy - tříděná</t>
  </si>
  <si>
    <t>1224745167</t>
  </si>
  <si>
    <t>Izolace proti vodě</t>
  </si>
  <si>
    <t>82</t>
  </si>
  <si>
    <t>-1948806743</t>
  </si>
  <si>
    <t>"Odkaz na mn. položky pořadí 11 :" 120,065</t>
  </si>
  <si>
    <t>"anglický dvorek :" 1,1*8+(1,65+0,5)*10</t>
  </si>
  <si>
    <t>"doplnění podlahy S009 :" 0,6</t>
  </si>
  <si>
    <t>83</t>
  </si>
  <si>
    <t>711212000.1</t>
  </si>
  <si>
    <t>Penetrace podkladu pod hydroizolační hmoty, včetně dodávky *** adhézní můstek</t>
  </si>
  <si>
    <t>179166367</t>
  </si>
  <si>
    <t>84</t>
  </si>
  <si>
    <t>711212001</t>
  </si>
  <si>
    <t>Nátěr hydroizolační, vč. dodávky HI hmoty</t>
  </si>
  <si>
    <t>1791600657</t>
  </si>
  <si>
    <t>"Odkaz na mn. položky pořadí 31 : "13,47000</t>
  </si>
  <si>
    <t>85</t>
  </si>
  <si>
    <t>430326557</t>
  </si>
  <si>
    <t>"Odkaz na mn. položky pořadí 30 : "150,965</t>
  </si>
  <si>
    <t>86</t>
  </si>
  <si>
    <t>711212601</t>
  </si>
  <si>
    <t>Utěsnění detailů při stěrkových hydroizolacích, těsnicí pás do spoje podlaha - stěna</t>
  </si>
  <si>
    <t>1938478566</t>
  </si>
  <si>
    <t>87</t>
  </si>
  <si>
    <t>711212621</t>
  </si>
  <si>
    <t>Utěsnění detailů při stěrkových hydroizolacích, těsnění prostupů těsnicí manžetou</t>
  </si>
  <si>
    <t>kus</t>
  </si>
  <si>
    <t>-1655370880</t>
  </si>
  <si>
    <t>"předpoklad rozsahu vedení : "13</t>
  </si>
  <si>
    <t>88</t>
  </si>
  <si>
    <t>711823121</t>
  </si>
  <si>
    <t>Montáž nopové fólie svisle včetně dodávky fólie ***</t>
  </si>
  <si>
    <t>169789568</t>
  </si>
  <si>
    <t>"SE1 jižní a severní křídlo : "6,7*(3,0+0,5)+8,8*(2,9+0,5)</t>
  </si>
  <si>
    <t>89</t>
  </si>
  <si>
    <t>711823129</t>
  </si>
  <si>
    <t>Montáž ukončovací lišty k nopové fólii včetně dodávky lišty</t>
  </si>
  <si>
    <t>-1622249510</t>
  </si>
  <si>
    <t>"SE1 jižní a severní křídlo : "6,7+8,8</t>
  </si>
  <si>
    <t>90</t>
  </si>
  <si>
    <t>Přesun hmot pro izolace proti vodě, výšky do 6 m</t>
  </si>
  <si>
    <t>381400744</t>
  </si>
  <si>
    <t>784</t>
  </si>
  <si>
    <t>Malby</t>
  </si>
  <si>
    <t>91</t>
  </si>
  <si>
    <t>784181201</t>
  </si>
  <si>
    <t>Penetrace podkladu nátěrem ***,1x</t>
  </si>
  <si>
    <t>-1083252311</t>
  </si>
  <si>
    <t>"Odkaz na mn. položky pořadí 39 : "362,7022</t>
  </si>
  <si>
    <t>92</t>
  </si>
  <si>
    <t>784185112</t>
  </si>
  <si>
    <t>Malba***, bílá, bez penetrace, 2 x</t>
  </si>
  <si>
    <t>1431498843</t>
  </si>
  <si>
    <t>"Odkaz na mn. položky pořadí 40 :" 362,7022</t>
  </si>
  <si>
    <t>93</t>
  </si>
  <si>
    <t>784402801</t>
  </si>
  <si>
    <t>Odstranění malby oškrábáním v místnosti H do 3,8 m</t>
  </si>
  <si>
    <t>-478581704</t>
  </si>
  <si>
    <t>"nad nové omítky a obklady :" 100</t>
  </si>
  <si>
    <t>713</t>
  </si>
  <si>
    <t>Izolace tepelné</t>
  </si>
  <si>
    <t>711001</t>
  </si>
  <si>
    <t>Odstranění degradované hydroizolace</t>
  </si>
  <si>
    <t>1462461731</t>
  </si>
  <si>
    <t>3,9*1,5</t>
  </si>
  <si>
    <t>95</t>
  </si>
  <si>
    <t>713131241</t>
  </si>
  <si>
    <t>Montáž tepelné izolace stěn rohožemi, pásy, deskami, dílci, bloky (izolační materiál ve specifikaci) lepením celoplošně s mechanickým kotvením, tloušťky izolace do 100 mm</t>
  </si>
  <si>
    <t>97708494</t>
  </si>
  <si>
    <t>https://podminky.urs.cz/item/CS_URS_2024_01/713131241</t>
  </si>
  <si>
    <t xml:space="preserve">XPS tl. 100 mm </t>
  </si>
  <si>
    <t>1,62*2,7</t>
  </si>
  <si>
    <t>96</t>
  </si>
  <si>
    <t>28376422</t>
  </si>
  <si>
    <t>deska XPS hrana polodrážková a hladký povrch 300kPA λ=0,035 tl 100mm</t>
  </si>
  <si>
    <t>-1746803219</t>
  </si>
  <si>
    <t>4,374*1,05 'Přepočtené koeficientem množství</t>
  </si>
  <si>
    <t>97</t>
  </si>
  <si>
    <t>998713101</t>
  </si>
  <si>
    <t>Přesun hmot pro izolace tepelné stanovený z hmotnosti přesunovaného materiálu vodorovná dopravní vzdálenost do 50 m s užitím mechanizace v objektech výšky do 6 m</t>
  </si>
  <si>
    <t>708382004</t>
  </si>
  <si>
    <t>https://podminky.urs.cz/item/CS_URS_2024_01/998713101</t>
  </si>
  <si>
    <t>771</t>
  </si>
  <si>
    <t>Podlahy z dlaždic</t>
  </si>
  <si>
    <t>98</t>
  </si>
  <si>
    <t>771121011</t>
  </si>
  <si>
    <t>Příprava podkladu před provedením dlažby nátěr penetrační na podlahu</t>
  </si>
  <si>
    <t>1108034808</t>
  </si>
  <si>
    <t>https://podminky.urs.cz/item/CS_URS_2024_01/771121011</t>
  </si>
  <si>
    <t xml:space="preserve">POZN. 8 DOPLNĚNÍ KERAMICKÉ DLAŽBY PODLAHY </t>
  </si>
  <si>
    <t>mč 111</t>
  </si>
  <si>
    <t>7,375</t>
  </si>
  <si>
    <t>1,48*0,44</t>
  </si>
  <si>
    <t>771574414</t>
  </si>
  <si>
    <t>Montáž podlah z dlaždic keramických lepených cementovým flexibilním lepidlem hladkých, tloušťky do 10 mm přes 4 do 6 ks/m2</t>
  </si>
  <si>
    <t>890642295</t>
  </si>
  <si>
    <t>https://podminky.urs.cz/item/CS_URS_2024_01/771574414</t>
  </si>
  <si>
    <t>100</t>
  </si>
  <si>
    <t>59761131</t>
  </si>
  <si>
    <t>dlažba keramická slinutá mrazuvzdorná povrch hladký/leštěný tl do 10mm přes 4 do 6ks/m2</t>
  </si>
  <si>
    <t>-807107549</t>
  </si>
  <si>
    <t>8,026*1,15 'Přepočtené koeficientem množství</t>
  </si>
  <si>
    <t>101</t>
  </si>
  <si>
    <t>998771101</t>
  </si>
  <si>
    <t>Přesun hmot pro podlahy z dlaždic stanovený z hmotnosti přesunovaného materiálu vodorovná dopravní vzdálenost do 50 m základní v objektech výšky do 6 m</t>
  </si>
  <si>
    <t>1956487779</t>
  </si>
  <si>
    <t>https://podminky.urs.cz/item/CS_URS_2024_01/998771101</t>
  </si>
  <si>
    <t>767</t>
  </si>
  <si>
    <t>Konstrukce zámečnické</t>
  </si>
  <si>
    <t>102</t>
  </si>
  <si>
    <t>767.Z02</t>
  </si>
  <si>
    <t xml:space="preserve">D+M zábradlí opěrné zídky </t>
  </si>
  <si>
    <t>kpl</t>
  </si>
  <si>
    <t>792207183</t>
  </si>
  <si>
    <t>VÝPIS ZÁMEČNICKÝCH KONSTRUKCÍ - Z02, POZN. 10 - NEREZOVÉ ZÁBRADLÍ</t>
  </si>
  <si>
    <t>103</t>
  </si>
  <si>
    <t>767.Z03</t>
  </si>
  <si>
    <t>-740852004</t>
  </si>
  <si>
    <t>VÝPIS ZÁMEČNICKÝCH KONSTRUKCÍ - Z03, POZN. 10 - NEREZOVÉ ZÁBRADLÍ</t>
  </si>
  <si>
    <t>104</t>
  </si>
  <si>
    <t>767161814</t>
  </si>
  <si>
    <t>Demontáž zábradlí do suti rovného nerozebíratelný spoj hmotnosti 1 m zábradlí přes 20 kg</t>
  </si>
  <si>
    <t>-1337137203</t>
  </si>
  <si>
    <t>https://podminky.urs.cz/item/CS_URS_2024_01/767161814</t>
  </si>
  <si>
    <t xml:space="preserve">POZN. 20 - ODSTRANĚNÍ ZÁBRADLÍ </t>
  </si>
  <si>
    <t>9,65</t>
  </si>
  <si>
    <t>105</t>
  </si>
  <si>
    <t>767161824</t>
  </si>
  <si>
    <t>Demontáž zábradlí do suti schodišťového nerozebíratelný spoj hmotnosti 1 m zábradlí přes 20 kg</t>
  </si>
  <si>
    <t>1844101225</t>
  </si>
  <si>
    <t>https://podminky.urs.cz/item/CS_URS_2024_01/767161824</t>
  </si>
  <si>
    <t>1,98*2</t>
  </si>
  <si>
    <t>106</t>
  </si>
  <si>
    <t>767646411</t>
  </si>
  <si>
    <t>Montáž revizních dveří a dvířek hliníkových, ocelových nebo plastových s rámem jednokřídlových, plochy do 0,5 m2</t>
  </si>
  <si>
    <t>735033003</t>
  </si>
  <si>
    <t>https://podminky.urs.cz/item/CS_URS_2024_01/767646411</t>
  </si>
  <si>
    <t>VÝPIS ZÁMEČNICKÝCH KONSTRUKCÍ - Z01</t>
  </si>
  <si>
    <t>0,6*0,6</t>
  </si>
  <si>
    <t>107</t>
  </si>
  <si>
    <t>55343513</t>
  </si>
  <si>
    <t>dvířka na hlavní uzávěr plynu nerez HUP 600x600mm</t>
  </si>
  <si>
    <t>1200489357</t>
  </si>
  <si>
    <t>108</t>
  </si>
  <si>
    <t>998767201</t>
  </si>
  <si>
    <t>Přesun hmot pro zámečnické konstrukce stanovený procentní sazbou (%) z ceny vodorovná dopravní vzdálenost do 50 m základní v objektech výšky do 6 m</t>
  </si>
  <si>
    <t>1394803761</t>
  </si>
  <si>
    <t>https://podminky.urs.cz/item/CS_URS_2024_01/998767201</t>
  </si>
  <si>
    <t>766</t>
  </si>
  <si>
    <t>Konstrukce truhlářské</t>
  </si>
  <si>
    <t>109</t>
  </si>
  <si>
    <t>766411821</t>
  </si>
  <si>
    <t>Demontáž obložení stěn palubkami</t>
  </si>
  <si>
    <t>1584960530</t>
  </si>
  <si>
    <t>https://podminky.urs.cz/item/CS_URS_2024_01/766411821</t>
  </si>
  <si>
    <t>POZN. 5 - ODSTRANĚNÍ DŘEVĚNÉHO OBKLADU</t>
  </si>
  <si>
    <t>(0,65+1,2+0,65+2,25)*0,9</t>
  </si>
  <si>
    <t>(1,36+3,06+0,2+1)*1,2</t>
  </si>
  <si>
    <t>mč S016</t>
  </si>
  <si>
    <t>(0,54+0,6+1,3+0,6+1,11+0,6+1,5+0,6+1,1)*2,9</t>
  </si>
  <si>
    <t>(3,9+3,85)*1,7+(0,45+0,21+0,4+1,0+0,4+1,01+0,4+1,0+0,4+1,19+0,4+1,0+0,4+1,2+0,4+1,0+0,4+0,52)*1,3</t>
  </si>
  <si>
    <t>mč S019</t>
  </si>
  <si>
    <t>"u schodiště - odhad"(0,39+0,46+0,15+2,59+2,44)*3,5</t>
  </si>
  <si>
    <t>110</t>
  </si>
  <si>
    <t>766414211</t>
  </si>
  <si>
    <t>Montáž obložení stěn panely obkladovými plochy do 5 m2 z měkkého dřeva, plochy do 0,60 m2</t>
  </si>
  <si>
    <t>1500823446</t>
  </si>
  <si>
    <t>https://podminky.urs.cz/item/CS_URS_2024_01/766414211</t>
  </si>
  <si>
    <t>POZN. 5 - PŘEDSAZENÝ DŘEVĚNÝ OBKLAD S PODKLADOVOU ÚPRAVOU SANAČNÍ HRUBOU (ZATŘENOU) OMÍTKOU SI3</t>
  </si>
  <si>
    <t>S017</t>
  </si>
  <si>
    <t>(3,85+3,9)*1,7+(0,45+0,21+0,4*8+1,01+1,19+1,2+0,52)*1,3</t>
  </si>
  <si>
    <t>111</t>
  </si>
  <si>
    <t>6062112001</t>
  </si>
  <si>
    <t>překližka truhlářská dub tl 15mm jakost B,C</t>
  </si>
  <si>
    <t>467995933</t>
  </si>
  <si>
    <t>23,289*1,1 'Přepočtené koeficientem množství</t>
  </si>
  <si>
    <t>112</t>
  </si>
  <si>
    <t>766691914</t>
  </si>
  <si>
    <t>Ostatní práce vyvěšení nebo zavěšení křídel dřevěných dveřních, plochy do 2 m2</t>
  </si>
  <si>
    <t>-1695553734</t>
  </si>
  <si>
    <t>https://podminky.urs.cz/item/CS_URS_2024_01/766691914</t>
  </si>
  <si>
    <t>113</t>
  </si>
  <si>
    <t>998766101</t>
  </si>
  <si>
    <t>Přesun hmot pro konstrukce truhlářské stanovený z hmotnosti přesunovaného materiálu vodorovná dopravní vzdálenost do 50 m základní v objektech výšky do 6 m</t>
  </si>
  <si>
    <t>964255827</t>
  </si>
  <si>
    <t>https://podminky.urs.cz/item/CS_URS_2024_01/998766101</t>
  </si>
  <si>
    <t>764</t>
  </si>
  <si>
    <t>Konstrukce klempířské</t>
  </si>
  <si>
    <t>114</t>
  </si>
  <si>
    <t>764246505.RX</t>
  </si>
  <si>
    <t>Oplechování parapetů z titanzinkového plechu s povrchovou úpravou rovných mechanicky kotvené, bez rohů rš 400 mm</t>
  </si>
  <si>
    <t>1691388423</t>
  </si>
  <si>
    <t>VÝPIS KLEMPÍŘSKÝCH VÝROBKŮ</t>
  </si>
  <si>
    <t>K01 - dle PD</t>
  </si>
  <si>
    <t>115</t>
  </si>
  <si>
    <t>998764101</t>
  </si>
  <si>
    <t>Přesun hmot pro konstrukce klempířské stanovený z hmotnosti přesunovaného materiálu vodorovná dopravní vzdálenost do 50 m základní v objektech výšky do 6 m</t>
  </si>
  <si>
    <t>1977434351</t>
  </si>
  <si>
    <t>https://podminky.urs.cz/item/CS_URS_2024_01/998764101</t>
  </si>
  <si>
    <t>761</t>
  </si>
  <si>
    <t>Konstrukce prosvětlovací</t>
  </si>
  <si>
    <t>116</t>
  </si>
  <si>
    <t>761661805</t>
  </si>
  <si>
    <t>Demontáž sklepních světlíků (anglických dvorků) hloubky přes 1,00 m</t>
  </si>
  <si>
    <t>809427771</t>
  </si>
  <si>
    <t>https://podminky.urs.cz/item/CS_URS_2024_01/761661805</t>
  </si>
  <si>
    <t>POZN. 7 - VYBOURÁNÍ ANGLICKÝCH DVORKŮ</t>
  </si>
  <si>
    <t>735</t>
  </si>
  <si>
    <t>Ústřední vytápění - otopná tělesa</t>
  </si>
  <si>
    <t>117</t>
  </si>
  <si>
    <t>735111810.RX01</t>
  </si>
  <si>
    <t>Demontáž otopných těles litinových článkových</t>
  </si>
  <si>
    <t>264738375</t>
  </si>
  <si>
    <t xml:space="preserve">POZN. 11 - DEMONTÁŽ A ZPĚTNÁ MONTÁŽ OTOPNÝCH TĚLES </t>
  </si>
  <si>
    <t xml:space="preserve">mč. 111 </t>
  </si>
  <si>
    <t>0,6*0,9</t>
  </si>
  <si>
    <t>mč 112</t>
  </si>
  <si>
    <t>0,6*0,69*2</t>
  </si>
  <si>
    <t>0,6*0,9*4</t>
  </si>
  <si>
    <t>mč S009</t>
  </si>
  <si>
    <t>0,8*0,9</t>
  </si>
  <si>
    <t>24/04/18 E - Zóna E</t>
  </si>
  <si>
    <t xml:space="preserve">    1 - Zemní práce</t>
  </si>
  <si>
    <t xml:space="preserve">    5 - Komunikace pozemní</t>
  </si>
  <si>
    <t xml:space="preserve">    6 - Úpravy povrchu, podlahy</t>
  </si>
  <si>
    <t xml:space="preserve">    9 - Ostatní konstrukce a práce, bourání</t>
  </si>
  <si>
    <t xml:space="preserve">    997 - Přesun sutě</t>
  </si>
  <si>
    <t xml:space="preserve">    735 - Ústřední vytápění - otopná tělesa</t>
  </si>
  <si>
    <t>327637392</t>
  </si>
  <si>
    <t>26,2*0,5</t>
  </si>
  <si>
    <t>-1399224145</t>
  </si>
  <si>
    <t>"Odkaz na mn. položky pořadí 3 : "25,06000*13</t>
  </si>
  <si>
    <t>-1111459696</t>
  </si>
  <si>
    <t>"předpoklad rozsahu :" 5</t>
  </si>
  <si>
    <t>28835221</t>
  </si>
  <si>
    <t>"Odkaz na mn. položky pořadí 3 : "25,06000*17</t>
  </si>
  <si>
    <t>675421647</t>
  </si>
  <si>
    <t>"odečteno cad, sklon : "25,06</t>
  </si>
  <si>
    <t>-1578931396</t>
  </si>
  <si>
    <t>-1280369473</t>
  </si>
  <si>
    <t>-572905443</t>
  </si>
  <si>
    <t>13,87*0,6*0,9</t>
  </si>
  <si>
    <t>5,8*4,15</t>
  </si>
  <si>
    <t>-1213618700</t>
  </si>
  <si>
    <t>-417548998</t>
  </si>
  <si>
    <t>2061101800</t>
  </si>
  <si>
    <t>605105029</t>
  </si>
  <si>
    <t>-1895013605</t>
  </si>
  <si>
    <t>-182213559</t>
  </si>
  <si>
    <t>14,4*0,5</t>
  </si>
  <si>
    <t>4,25*0,5</t>
  </si>
  <si>
    <t>1997885300</t>
  </si>
  <si>
    <t>Postřik stěn sanační *** , ručně síťovitě, 4 kg/m2</t>
  </si>
  <si>
    <t>-445907472</t>
  </si>
  <si>
    <t>"Odkaz na mn. položky pořadí 1 : "13,10000</t>
  </si>
  <si>
    <t>-444920401</t>
  </si>
  <si>
    <t>Podhoz na stěnách sanační ***, ručně tloušťka vrstvy 20 mm, pod kapilárně aktivní systém</t>
  </si>
  <si>
    <t>-459402733</t>
  </si>
  <si>
    <t>1166048244</t>
  </si>
  <si>
    <t>-2113087110</t>
  </si>
  <si>
    <t>"Odkaz na mn. položky pořadí 1 : "13,10000*1,1</t>
  </si>
  <si>
    <t>-953457784</t>
  </si>
  <si>
    <t>1310076841</t>
  </si>
  <si>
    <t>2009594061</t>
  </si>
  <si>
    <t>14,4+4,25</t>
  </si>
  <si>
    <t>-2936789</t>
  </si>
  <si>
    <t>13,87*0,3</t>
  </si>
  <si>
    <t>4,15*0,3</t>
  </si>
  <si>
    <t>-87227531</t>
  </si>
  <si>
    <t>-1241264396</t>
  </si>
  <si>
    <t>873661899</t>
  </si>
  <si>
    <t>-1632358474</t>
  </si>
  <si>
    <t>1,442*8 'Přepočtené koeficientem množství</t>
  </si>
  <si>
    <t>712356124</t>
  </si>
  <si>
    <t>69366198</t>
  </si>
  <si>
    <t>Geotextilie netkaná FILTEK 300 g/m2</t>
  </si>
  <si>
    <t>-340409265</t>
  </si>
  <si>
    <t>"Odkaz na mn. položky pořadí 17 : "36,00000</t>
  </si>
  <si>
    <t>784011222</t>
  </si>
  <si>
    <t>Zakrytí podlah, včetně odstranění</t>
  </si>
  <si>
    <t>-1627879780</t>
  </si>
  <si>
    <t>24*1,5</t>
  </si>
  <si>
    <t>-1950935909</t>
  </si>
  <si>
    <t>"průměrná výška 1,2 m : "26,2*1,2</t>
  </si>
  <si>
    <t>-574342612</t>
  </si>
  <si>
    <t>"Odkaz na mn. položky pořadí 15 : "31,44000</t>
  </si>
  <si>
    <t>-1511797325</t>
  </si>
  <si>
    <t>"Odkaz na mn. položky pořadí 1 : "13,10000*-1</t>
  </si>
  <si>
    <t>-2021260186</t>
  </si>
  <si>
    <t>1,1*0,6*6</t>
  </si>
  <si>
    <t>2,7*1,5</t>
  </si>
  <si>
    <t>ZTI-4 - E - OPRAVA KANALIZACE 1.NP (ZELENÁ ZÓNA - E)</t>
  </si>
  <si>
    <t xml:space="preserve">    721 - Zdravotechnika - vnitřní kanalizace</t>
  </si>
  <si>
    <t xml:space="preserve">    725 - Zdravotechnika - zařizovací předměty</t>
  </si>
  <si>
    <t>721</t>
  </si>
  <si>
    <t>Zdravotechnika - vnitřní kanalizace</t>
  </si>
  <si>
    <t>721171808</t>
  </si>
  <si>
    <t>Demontáž potrubí z novodurových trub odpadních nebo připojovacích přes 75 do D 114</t>
  </si>
  <si>
    <t>680317302</t>
  </si>
  <si>
    <t>https://podminky.urs.cz/item/CS_URS_2024_01/721171808</t>
  </si>
  <si>
    <t>721171809</t>
  </si>
  <si>
    <t>Demontáž potrubí z novodurových trub odpadních nebo připojovacích přes 114 do D 160</t>
  </si>
  <si>
    <t>-1014466773</t>
  </si>
  <si>
    <t>https://podminky.urs.cz/item/CS_URS_2024_01/721171809</t>
  </si>
  <si>
    <t>721171915</t>
  </si>
  <si>
    <t>Opravy odpadního potrubí plastového propojení dosavadního potrubí DN 110</t>
  </si>
  <si>
    <t>692328526</t>
  </si>
  <si>
    <t>https://podminky.urs.cz/item/CS_URS_2024_01/721171915</t>
  </si>
  <si>
    <t>721171916</t>
  </si>
  <si>
    <t>Opravy odpadního potrubí plastového propojení dosavadního potrubí DN 125</t>
  </si>
  <si>
    <t>1917973984</t>
  </si>
  <si>
    <t>https://podminky.urs.cz/item/CS_URS_2024_01/721171916</t>
  </si>
  <si>
    <t>721171917</t>
  </si>
  <si>
    <t>Opravy odpadního potrubí plastového propojení dosavadního potrubí DN 160</t>
  </si>
  <si>
    <t>CS ÚRS 2022 01</t>
  </si>
  <si>
    <t>568385867</t>
  </si>
  <si>
    <t>https://podminky.urs.cz/item/CS_URS_2022_01/721171917</t>
  </si>
  <si>
    <t>721174006</t>
  </si>
  <si>
    <t>Potrubí z trub polypropylenových svodné (ležaté) DN 125</t>
  </si>
  <si>
    <t>-1801054810</t>
  </si>
  <si>
    <t>https://podminky.urs.cz/item/CS_URS_2024_01/721174006</t>
  </si>
  <si>
    <t>721174025</t>
  </si>
  <si>
    <t>Potrubí z trub polypropylenových odpadní (svislé) DN 110</t>
  </si>
  <si>
    <t>CS ÚRS 2021 01</t>
  </si>
  <si>
    <t>-1147805332</t>
  </si>
  <si>
    <t>https://podminky.urs.cz/item/CS_URS_2021_01/721174025</t>
  </si>
  <si>
    <t>721910922</t>
  </si>
  <si>
    <t>Pročištění ležatých svodů do DN 300</t>
  </si>
  <si>
    <t>1100275197</t>
  </si>
  <si>
    <t>https://podminky.urs.cz/item/CS_URS_2024_01/721910922</t>
  </si>
  <si>
    <t>725</t>
  </si>
  <si>
    <t>Zdravotechnika - zařizovací předměty</t>
  </si>
  <si>
    <t>725114911</t>
  </si>
  <si>
    <t>Opravy zařízení záchodů výměna ostatní práce odmontování klozetové mísy s odmontováním sedátka PRO ZPĚTNOU MONTÁŽ</t>
  </si>
  <si>
    <t>278167295</t>
  </si>
  <si>
    <t>https://podminky.urs.cz/item/CS_URS_2024_01/725114911</t>
  </si>
  <si>
    <t>725114912</t>
  </si>
  <si>
    <t>Opravy zařízení záchodů výměna ostatní práce zpětná montáž klozetové mísy s montáží sedátka a utěsněním přívodu vody</t>
  </si>
  <si>
    <t>-450530389</t>
  </si>
  <si>
    <t>https://podminky.urs.cz/item/CS_URS_2024_01/725114912</t>
  </si>
  <si>
    <t>998725202</t>
  </si>
  <si>
    <t>Přesun hmot pro zařizovací předměty stanovený procentní sazbou (%) z ceny vodorovná dopravní vzdálenost do 50 m v objektech výšky přes 6 do 12 m</t>
  </si>
  <si>
    <t>CS ÚRS 2021 02</t>
  </si>
  <si>
    <t>-1381410497</t>
  </si>
  <si>
    <t>https://podminky.urs.cz/item/CS_URS_2021_02/998725202</t>
  </si>
  <si>
    <t>ZTI-5 - B-MINIMAL - OPRAVA HAVARIJNÍCH MÍST KANALIZACE (MODRÁ ZÓNA B)</t>
  </si>
  <si>
    <t xml:space="preserve">    8 - Trubní vedení</t>
  </si>
  <si>
    <t>132254204</t>
  </si>
  <si>
    <t>Hloubení zapažených rýh šířky přes 800 do 2 000 mm strojně s urovnáním dna do předepsaného profilu a spádu v hornině třídy těžitelnosti I skupiny 3 přes 100 do 500 m3</t>
  </si>
  <si>
    <t>-1399649454</t>
  </si>
  <si>
    <t>https://podminky.urs.cz/item/CS_URS_2022_01/132254204</t>
  </si>
  <si>
    <t>2,00*0,80*0,80</t>
  </si>
  <si>
    <t>-56800763</t>
  </si>
  <si>
    <t>https://podminky.urs.cz/item/CS_URS_2022_01/162351103</t>
  </si>
  <si>
    <t>171201221</t>
  </si>
  <si>
    <t>Poplatek za uložení stavebního odpadu na skládce (skládkovné) zeminy a kamení zatříděného do Katalogu odpadů pod kódem 17 05 04</t>
  </si>
  <si>
    <t>1028363944</t>
  </si>
  <si>
    <t>https://podminky.urs.cz/item/CS_URS_2021_01/171201221</t>
  </si>
  <si>
    <t>0,48*2 "Přepočtené koeficientem množství</t>
  </si>
  <si>
    <t>-1230468163</t>
  </si>
  <si>
    <t>https://podminky.urs.cz/item/CS_URS_2022_01/171251201</t>
  </si>
  <si>
    <t>1284188476</t>
  </si>
  <si>
    <t>https://podminky.urs.cz/item/CS_URS_2021_01/174111101</t>
  </si>
  <si>
    <t>1,28-0,48-0,16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</si>
  <si>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</si>
  <si>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</si>
  <si>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466498462</t>
  </si>
  <si>
    <t>https://podminky.urs.cz/item/CS_URS_2021_01/175111101</t>
  </si>
  <si>
    <t>2,00*0,80*0,30</t>
  </si>
  <si>
    <t>58337344</t>
  </si>
  <si>
    <t>štěrkopísek frakce 0/32</t>
  </si>
  <si>
    <t>1924755821</t>
  </si>
  <si>
    <t>175111209</t>
  </si>
  <si>
    <t>Obsypání objektů nad přilehlým původním terénem ručně sypaninou z vhodných hornin třídy těžitelnosti I a II, skupiny 1 až 4 nebo materiálem uloženým ve vzdálenosti do 3 m od vnějšího kraje objektu pro jakoukoliv míru zhutnění Příplatek k ceně za prohození sypaniny</t>
  </si>
  <si>
    <t>487825880</t>
  </si>
  <si>
    <t>https://podminky.urs.cz/item/CS_URS_2021_01/175111209</t>
  </si>
  <si>
    <t>451573111</t>
  </si>
  <si>
    <t>Lože pod potrubí, stoky a drobné objekty v otevřeném výkopu z písku a štěrkopísku do 63 mm</t>
  </si>
  <si>
    <t>-67689434</t>
  </si>
  <si>
    <t>https://podminky.urs.cz/item/CS_URS_2021_01/451573111</t>
  </si>
  <si>
    <t>2,00*0,80*0,10</t>
  </si>
  <si>
    <t>899722113</t>
  </si>
  <si>
    <t>Krytí potrubí z plastů výstražnou fólií z PVC šířky 34 cm</t>
  </si>
  <si>
    <t>-2121196929</t>
  </si>
  <si>
    <t>https://podminky.urs.cz/item/CS_URS_2021_01/899722113</t>
  </si>
  <si>
    <t>998276101</t>
  </si>
  <si>
    <t>Přesun hmot pro trubní vedení hloubené z trub z plastických hmot nebo sklolaminátových pro vodovody nebo kanalizace v otevřeném výkopu dopravní vzdálenost do 15 m</t>
  </si>
  <si>
    <t>-1665758354</t>
  </si>
  <si>
    <t>https://podminky.urs.cz/item/CS_URS_2021_01/998276101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</si>
  <si>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</si>
  <si>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</si>
  <si>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-1885556269</t>
  </si>
  <si>
    <t>https://podminky.urs.cz/item/CS_URS_2022_01/162751117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</si>
  <si>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</si>
  <si>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</si>
  <si>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385166882</t>
  </si>
  <si>
    <t>https://podminky.urs.cz/item/CS_URS_2022_01/162751119</t>
  </si>
  <si>
    <t>167151111</t>
  </si>
  <si>
    <t>Nakládání, skládání a překládání neulehlého výkopku nebo sypaniny strojně nakládání, množství přes 100 m3, z hornin třídy těžitelnosti I, skupiny 1 až 3</t>
  </si>
  <si>
    <t>-1292814652</t>
  </si>
  <si>
    <t>https://podminky.urs.cz/item/CS_URS_2022_01/167151111</t>
  </si>
  <si>
    <t>171201231</t>
  </si>
  <si>
    <t>Poplatek za uložení stavebního odpadu na recyklační skládce (skládkovné) zeminy a kamení zatříděného do Katalogu odpadů pod kódem 17 05 04</t>
  </si>
  <si>
    <t>1654077186</t>
  </si>
  <si>
    <t>https://podminky.urs.cz/item/CS_URS_2022_01/171201231</t>
  </si>
  <si>
    <t>Trubní vedení</t>
  </si>
  <si>
    <t>871270310</t>
  </si>
  <si>
    <t>Montáž kanalizačního potrubí z polypropylenu PP hladkého plnostěnného SN 10 DN 125</t>
  </si>
  <si>
    <t>-932509239</t>
  </si>
  <si>
    <t>https://podminky.urs.cz/item/CS_URS_2024_01/871270310</t>
  </si>
  <si>
    <t>28614202</t>
  </si>
  <si>
    <t>trubka kanalizační PP plnostěnná jednovrstvá DN 125x500mm SN10</t>
  </si>
  <si>
    <t>1273775970</t>
  </si>
  <si>
    <t>5*1,015 "Přepočtené koeficientem množství</t>
  </si>
  <si>
    <t>997013501</t>
  </si>
  <si>
    <t>Odvoz suti a vybouraných hmot na skládku nebo meziskládku se složením, na vzdálenost do 1 km</t>
  </si>
  <si>
    <t>-383121819</t>
  </si>
  <si>
    <t>https://podminky.urs.cz/item/CS_URS_2021_01/997013501</t>
  </si>
  <si>
    <t>Odvoz suti a vybouraných hmot na skládku nebo meziskládku se složením, na vzdálenost Příplatek k ceně za každý další i započatý 1 km přes 1 km</t>
  </si>
  <si>
    <t>1739226149</t>
  </si>
  <si>
    <t>https://podminky.urs.cz/item/CS_URS_2021_01/997013509</t>
  </si>
  <si>
    <t>721110806</t>
  </si>
  <si>
    <t>Demontáž potrubí z kameninových trub normálních nebo kyselinovzdorných přes 100 do DN 200</t>
  </si>
  <si>
    <t>1304525549</t>
  </si>
  <si>
    <t>https://podminky.urs.cz/item/CS_URS_2024_01/721110806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</si>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</sst>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2" fillId="0" borderId="20" xfId="0" applyFont="1" applyBorder="1" applyAlignment="1" applyProtection="1">
      <alignment vertical="center"/>
    </xf>
    <xf numFmtId="0" fontId="12" fillId="0" borderId="21" xfId="0" applyFont="1" applyBorder="1" applyAlignment="1" applyProtection="1">
      <alignment vertical="center"/>
    </xf>
    <xf numFmtId="0" fontId="12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98711201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611315111" TargetMode="External" /><Relationship Id="rId2" Type="http://schemas.openxmlformats.org/officeDocument/2006/relationships/hyperlink" Target="https://podminky.urs.cz/item/CS_URS_2024_01/622151021" TargetMode="External" /><Relationship Id="rId3" Type="http://schemas.openxmlformats.org/officeDocument/2006/relationships/hyperlink" Target="https://podminky.urs.cz/item/CS_URS_2024_01/622511112" TargetMode="External" /><Relationship Id="rId4" Type="http://schemas.openxmlformats.org/officeDocument/2006/relationships/hyperlink" Target="https://podminky.urs.cz/item/CS_URS_2024_01/629995219" TargetMode="External" /><Relationship Id="rId5" Type="http://schemas.openxmlformats.org/officeDocument/2006/relationships/hyperlink" Target="https://podminky.urs.cz/item/CS_URS_2024_01/637211134" TargetMode="External" /><Relationship Id="rId6" Type="http://schemas.openxmlformats.org/officeDocument/2006/relationships/hyperlink" Target="https://podminky.urs.cz/item/CS_URS_2024_01/637311131" TargetMode="External" /><Relationship Id="rId7" Type="http://schemas.openxmlformats.org/officeDocument/2006/relationships/hyperlink" Target="https://podminky.urs.cz/item/CS_URS_2024_01/935932325" TargetMode="External" /><Relationship Id="rId8" Type="http://schemas.openxmlformats.org/officeDocument/2006/relationships/hyperlink" Target="https://podminky.urs.cz/item/CS_URS_2024_01/963053935" TargetMode="External" /><Relationship Id="rId9" Type="http://schemas.openxmlformats.org/officeDocument/2006/relationships/hyperlink" Target="https://podminky.urs.cz/item/CS_URS_2024_01/963054949" TargetMode="External" /><Relationship Id="rId10" Type="http://schemas.openxmlformats.org/officeDocument/2006/relationships/hyperlink" Target="https://podminky.urs.cz/item/CS_URS_2024_01/965081343" TargetMode="External" /><Relationship Id="rId11" Type="http://schemas.openxmlformats.org/officeDocument/2006/relationships/hyperlink" Target="https://podminky.urs.cz/item/CS_URS_2024_01/968072455" TargetMode="External" /><Relationship Id="rId12" Type="http://schemas.openxmlformats.org/officeDocument/2006/relationships/hyperlink" Target="https://podminky.urs.cz/item/CS_URS_2024_01/978011191" TargetMode="External" /><Relationship Id="rId13" Type="http://schemas.openxmlformats.org/officeDocument/2006/relationships/hyperlink" Target="https://podminky.urs.cz/item/CS_URS_2024_01/978013191" TargetMode="External" /><Relationship Id="rId14" Type="http://schemas.openxmlformats.org/officeDocument/2006/relationships/hyperlink" Target="https://podminky.urs.cz/item/CS_URS_2024_01/997013211" TargetMode="External" /><Relationship Id="rId15" Type="http://schemas.openxmlformats.org/officeDocument/2006/relationships/hyperlink" Target="https://podminky.urs.cz/item/CS_URS_2024_01/997013509" TargetMode="External" /><Relationship Id="rId16" Type="http://schemas.openxmlformats.org/officeDocument/2006/relationships/hyperlink" Target="https://podminky.urs.cz/item/CS_URS_2024_01/997013511" TargetMode="External" /><Relationship Id="rId17" Type="http://schemas.openxmlformats.org/officeDocument/2006/relationships/hyperlink" Target="https://podminky.urs.cz/item/CS_URS_2024_01/997013631" TargetMode="External" /><Relationship Id="rId18" Type="http://schemas.openxmlformats.org/officeDocument/2006/relationships/hyperlink" Target="https://podminky.urs.cz/item/CS_URS_2024_01/564710001" TargetMode="External" /><Relationship Id="rId19" Type="http://schemas.openxmlformats.org/officeDocument/2006/relationships/hyperlink" Target="https://podminky.urs.cz/item/CS_URS_2024_01/564831011" TargetMode="External" /><Relationship Id="rId20" Type="http://schemas.openxmlformats.org/officeDocument/2006/relationships/hyperlink" Target="https://podminky.urs.cz/item/CS_URS_2024_01/596811120" TargetMode="External" /><Relationship Id="rId21" Type="http://schemas.openxmlformats.org/officeDocument/2006/relationships/hyperlink" Target="https://podminky.urs.cz/item/CS_URS_2024_01/411321515" TargetMode="External" /><Relationship Id="rId22" Type="http://schemas.openxmlformats.org/officeDocument/2006/relationships/hyperlink" Target="https://podminky.urs.cz/item/CS_URS_2024_01/411351011" TargetMode="External" /><Relationship Id="rId23" Type="http://schemas.openxmlformats.org/officeDocument/2006/relationships/hyperlink" Target="https://podminky.urs.cz/item/CS_URS_2024_01/411351012" TargetMode="External" /><Relationship Id="rId24" Type="http://schemas.openxmlformats.org/officeDocument/2006/relationships/hyperlink" Target="https://podminky.urs.cz/item/CS_URS_2024_01/430321414" TargetMode="External" /><Relationship Id="rId25" Type="http://schemas.openxmlformats.org/officeDocument/2006/relationships/hyperlink" Target="https://podminky.urs.cz/item/CS_URS_2024_01/430361121" TargetMode="External" /><Relationship Id="rId26" Type="http://schemas.openxmlformats.org/officeDocument/2006/relationships/hyperlink" Target="https://podminky.urs.cz/item/CS_URS_2024_01/431351121" TargetMode="External" /><Relationship Id="rId27" Type="http://schemas.openxmlformats.org/officeDocument/2006/relationships/hyperlink" Target="https://podminky.urs.cz/item/CS_URS_2024_01/431351122" TargetMode="External" /><Relationship Id="rId28" Type="http://schemas.openxmlformats.org/officeDocument/2006/relationships/hyperlink" Target="https://podminky.urs.cz/item/CS_URS_2024_01/311113140" TargetMode="External" /><Relationship Id="rId29" Type="http://schemas.openxmlformats.org/officeDocument/2006/relationships/hyperlink" Target="https://podminky.urs.cz/item/CS_URS_2024_01/311113141" TargetMode="External" /><Relationship Id="rId30" Type="http://schemas.openxmlformats.org/officeDocument/2006/relationships/hyperlink" Target="https://podminky.urs.cz/item/CS_URS_2024_01/273321411" TargetMode="External" /><Relationship Id="rId31" Type="http://schemas.openxmlformats.org/officeDocument/2006/relationships/hyperlink" Target="https://podminky.urs.cz/item/CS_URS_2024_01/274321411" TargetMode="External" /><Relationship Id="rId32" Type="http://schemas.openxmlformats.org/officeDocument/2006/relationships/hyperlink" Target="https://podminky.urs.cz/item/CS_URS_2024_01/274351121" TargetMode="External" /><Relationship Id="rId33" Type="http://schemas.openxmlformats.org/officeDocument/2006/relationships/hyperlink" Target="https://podminky.urs.cz/item/CS_URS_2024_01/274351122" TargetMode="External" /><Relationship Id="rId34" Type="http://schemas.openxmlformats.org/officeDocument/2006/relationships/hyperlink" Target="https://podminky.urs.cz/item/CS_URS_2024_01/274361821" TargetMode="External" /><Relationship Id="rId35" Type="http://schemas.openxmlformats.org/officeDocument/2006/relationships/hyperlink" Target="https://podminky.urs.cz/item/CS_URS_2024_01/113106121" TargetMode="External" /><Relationship Id="rId36" Type="http://schemas.openxmlformats.org/officeDocument/2006/relationships/hyperlink" Target="https://podminky.urs.cz/item/CS_URS_2024_01/113106123" TargetMode="External" /><Relationship Id="rId37" Type="http://schemas.openxmlformats.org/officeDocument/2006/relationships/hyperlink" Target="https://podminky.urs.cz/item/CS_URS_2024_01/113107131" TargetMode="External" /><Relationship Id="rId38" Type="http://schemas.openxmlformats.org/officeDocument/2006/relationships/hyperlink" Target="https://podminky.urs.cz/item/CS_URS_2024_01/122211101" TargetMode="External" /><Relationship Id="rId39" Type="http://schemas.openxmlformats.org/officeDocument/2006/relationships/hyperlink" Target="https://podminky.urs.cz/item/CS_URS_2024_01/139911121" TargetMode="External" /><Relationship Id="rId40" Type="http://schemas.openxmlformats.org/officeDocument/2006/relationships/hyperlink" Target="https://podminky.urs.cz/item/CS_URS_2024_01/151101201" TargetMode="External" /><Relationship Id="rId41" Type="http://schemas.openxmlformats.org/officeDocument/2006/relationships/hyperlink" Target="https://podminky.urs.cz/item/CS_URS_2024_01/151101211" TargetMode="External" /><Relationship Id="rId42" Type="http://schemas.openxmlformats.org/officeDocument/2006/relationships/hyperlink" Target="https://podminky.urs.cz/item/CS_URS_2024_01/162351103" TargetMode="External" /><Relationship Id="rId43" Type="http://schemas.openxmlformats.org/officeDocument/2006/relationships/hyperlink" Target="https://podminky.urs.cz/item/CS_URS_2024_01/167111101" TargetMode="External" /><Relationship Id="rId44" Type="http://schemas.openxmlformats.org/officeDocument/2006/relationships/hyperlink" Target="https://podminky.urs.cz/item/CS_URS_2024_01/171111104" TargetMode="External" /><Relationship Id="rId45" Type="http://schemas.openxmlformats.org/officeDocument/2006/relationships/hyperlink" Target="https://podminky.urs.cz/item/CS_URS_2024_01/171251201" TargetMode="External" /><Relationship Id="rId46" Type="http://schemas.openxmlformats.org/officeDocument/2006/relationships/hyperlink" Target="https://podminky.urs.cz/item/CS_URS_2024_01/174111101" TargetMode="External" /><Relationship Id="rId47" Type="http://schemas.openxmlformats.org/officeDocument/2006/relationships/hyperlink" Target="https://podminky.urs.cz/item/CS_URS_2024_01/713131241" TargetMode="External" /><Relationship Id="rId48" Type="http://schemas.openxmlformats.org/officeDocument/2006/relationships/hyperlink" Target="https://podminky.urs.cz/item/CS_URS_2024_01/998713101" TargetMode="External" /><Relationship Id="rId49" Type="http://schemas.openxmlformats.org/officeDocument/2006/relationships/hyperlink" Target="https://podminky.urs.cz/item/CS_URS_2024_01/771121011" TargetMode="External" /><Relationship Id="rId50" Type="http://schemas.openxmlformats.org/officeDocument/2006/relationships/hyperlink" Target="https://podminky.urs.cz/item/CS_URS_2024_01/771574414" TargetMode="External" /><Relationship Id="rId51" Type="http://schemas.openxmlformats.org/officeDocument/2006/relationships/hyperlink" Target="https://podminky.urs.cz/item/CS_URS_2024_01/998771101" TargetMode="External" /><Relationship Id="rId52" Type="http://schemas.openxmlformats.org/officeDocument/2006/relationships/hyperlink" Target="https://podminky.urs.cz/item/CS_URS_2024_01/767161814" TargetMode="External" /><Relationship Id="rId53" Type="http://schemas.openxmlformats.org/officeDocument/2006/relationships/hyperlink" Target="https://podminky.urs.cz/item/CS_URS_2024_01/767161824" TargetMode="External" /><Relationship Id="rId54" Type="http://schemas.openxmlformats.org/officeDocument/2006/relationships/hyperlink" Target="https://podminky.urs.cz/item/CS_URS_2024_01/767646411" TargetMode="External" /><Relationship Id="rId55" Type="http://schemas.openxmlformats.org/officeDocument/2006/relationships/hyperlink" Target="https://podminky.urs.cz/item/CS_URS_2024_01/998767201" TargetMode="External" /><Relationship Id="rId56" Type="http://schemas.openxmlformats.org/officeDocument/2006/relationships/hyperlink" Target="https://podminky.urs.cz/item/CS_URS_2024_01/766411821" TargetMode="External" /><Relationship Id="rId57" Type="http://schemas.openxmlformats.org/officeDocument/2006/relationships/hyperlink" Target="https://podminky.urs.cz/item/CS_URS_2024_01/766414211" TargetMode="External" /><Relationship Id="rId58" Type="http://schemas.openxmlformats.org/officeDocument/2006/relationships/hyperlink" Target="https://podminky.urs.cz/item/CS_URS_2024_01/766691914" TargetMode="External" /><Relationship Id="rId59" Type="http://schemas.openxmlformats.org/officeDocument/2006/relationships/hyperlink" Target="https://podminky.urs.cz/item/CS_URS_2024_01/998766101" TargetMode="External" /><Relationship Id="rId60" Type="http://schemas.openxmlformats.org/officeDocument/2006/relationships/hyperlink" Target="https://podminky.urs.cz/item/CS_URS_2024_01/998764101" TargetMode="External" /><Relationship Id="rId61" Type="http://schemas.openxmlformats.org/officeDocument/2006/relationships/hyperlink" Target="https://podminky.urs.cz/item/CS_URS_2024_01/761661805" TargetMode="External" /><Relationship Id="rId6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22211101" TargetMode="External" /><Relationship Id="rId2" Type="http://schemas.openxmlformats.org/officeDocument/2006/relationships/hyperlink" Target="https://podminky.urs.cz/item/CS_URS_2024_01/162351103" TargetMode="External" /><Relationship Id="rId3" Type="http://schemas.openxmlformats.org/officeDocument/2006/relationships/hyperlink" Target="https://podminky.urs.cz/item/CS_URS_2024_01/167111101" TargetMode="External" /><Relationship Id="rId4" Type="http://schemas.openxmlformats.org/officeDocument/2006/relationships/hyperlink" Target="https://podminky.urs.cz/item/CS_URS_2024_01/171111104" TargetMode="External" /><Relationship Id="rId5" Type="http://schemas.openxmlformats.org/officeDocument/2006/relationships/hyperlink" Target="https://podminky.urs.cz/item/CS_URS_2024_01/171251201" TargetMode="External" /><Relationship Id="rId6" Type="http://schemas.openxmlformats.org/officeDocument/2006/relationships/hyperlink" Target="https://podminky.urs.cz/item/CS_URS_2024_01/174111101" TargetMode="External" /><Relationship Id="rId7" Type="http://schemas.openxmlformats.org/officeDocument/2006/relationships/hyperlink" Target="https://podminky.urs.cz/item/CS_URS_2024_01/564710001" TargetMode="External" /><Relationship Id="rId8" Type="http://schemas.openxmlformats.org/officeDocument/2006/relationships/hyperlink" Target="https://podminky.urs.cz/item/CS_URS_2024_01/564831011" TargetMode="External" /><Relationship Id="rId9" Type="http://schemas.openxmlformats.org/officeDocument/2006/relationships/hyperlink" Target="https://podminky.urs.cz/item/CS_URS_2024_01/637211134" TargetMode="External" /><Relationship Id="rId10" Type="http://schemas.openxmlformats.org/officeDocument/2006/relationships/hyperlink" Target="https://podminky.urs.cz/item/CS_URS_2024_01/637311131" TargetMode="External" /><Relationship Id="rId11" Type="http://schemas.openxmlformats.org/officeDocument/2006/relationships/hyperlink" Target="https://podminky.urs.cz/item/CS_URS_2024_01/965081343" TargetMode="External" /><Relationship Id="rId12" Type="http://schemas.openxmlformats.org/officeDocument/2006/relationships/hyperlink" Target="https://podminky.urs.cz/item/CS_URS_2024_01/978013191" TargetMode="External" /><Relationship Id="rId13" Type="http://schemas.openxmlformats.org/officeDocument/2006/relationships/hyperlink" Target="https://podminky.urs.cz/item/CS_URS_2024_01/997013211" TargetMode="External" /><Relationship Id="rId14" Type="http://schemas.openxmlformats.org/officeDocument/2006/relationships/hyperlink" Target="https://podminky.urs.cz/item/CS_URS_2024_01/997013509" TargetMode="External" /><Relationship Id="rId15" Type="http://schemas.openxmlformats.org/officeDocument/2006/relationships/hyperlink" Target="https://podminky.urs.cz/item/CS_URS_2024_01/997013511" TargetMode="External" /><Relationship Id="rId16" Type="http://schemas.openxmlformats.org/officeDocument/2006/relationships/hyperlink" Target="https://podminky.urs.cz/item/CS_URS_2024_01/99701363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721171808" TargetMode="External" /><Relationship Id="rId2" Type="http://schemas.openxmlformats.org/officeDocument/2006/relationships/hyperlink" Target="https://podminky.urs.cz/item/CS_URS_2024_01/721171809" TargetMode="External" /><Relationship Id="rId3" Type="http://schemas.openxmlformats.org/officeDocument/2006/relationships/hyperlink" Target="https://podminky.urs.cz/item/CS_URS_2024_01/721171915" TargetMode="External" /><Relationship Id="rId4" Type="http://schemas.openxmlformats.org/officeDocument/2006/relationships/hyperlink" Target="https://podminky.urs.cz/item/CS_URS_2024_01/721171916" TargetMode="External" /><Relationship Id="rId5" Type="http://schemas.openxmlformats.org/officeDocument/2006/relationships/hyperlink" Target="https://podminky.urs.cz/item/CS_URS_2022_01/721171917" TargetMode="External" /><Relationship Id="rId6" Type="http://schemas.openxmlformats.org/officeDocument/2006/relationships/hyperlink" Target="https://podminky.urs.cz/item/CS_URS_2024_01/721174006" TargetMode="External" /><Relationship Id="rId7" Type="http://schemas.openxmlformats.org/officeDocument/2006/relationships/hyperlink" Target="https://podminky.urs.cz/item/CS_URS_2021_01/721174025" TargetMode="External" /><Relationship Id="rId8" Type="http://schemas.openxmlformats.org/officeDocument/2006/relationships/hyperlink" Target="https://podminky.urs.cz/item/CS_URS_2024_01/721910922" TargetMode="External" /><Relationship Id="rId9" Type="http://schemas.openxmlformats.org/officeDocument/2006/relationships/hyperlink" Target="https://podminky.urs.cz/item/CS_URS_2024_01/725114911" TargetMode="External" /><Relationship Id="rId10" Type="http://schemas.openxmlformats.org/officeDocument/2006/relationships/hyperlink" Target="https://podminky.urs.cz/item/CS_URS_2024_01/725114912" TargetMode="External" /><Relationship Id="rId11" Type="http://schemas.openxmlformats.org/officeDocument/2006/relationships/hyperlink" Target="https://podminky.urs.cz/item/CS_URS_2021_02/998725202" TargetMode="External" /><Relationship Id="rId1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2254204" TargetMode="External" /><Relationship Id="rId2" Type="http://schemas.openxmlformats.org/officeDocument/2006/relationships/hyperlink" Target="https://podminky.urs.cz/item/CS_URS_2022_01/162351103" TargetMode="External" /><Relationship Id="rId3" Type="http://schemas.openxmlformats.org/officeDocument/2006/relationships/hyperlink" Target="https://podminky.urs.cz/item/CS_URS_2021_01/171201221" TargetMode="External" /><Relationship Id="rId4" Type="http://schemas.openxmlformats.org/officeDocument/2006/relationships/hyperlink" Target="https://podminky.urs.cz/item/CS_URS_2022_01/171251201" TargetMode="External" /><Relationship Id="rId5" Type="http://schemas.openxmlformats.org/officeDocument/2006/relationships/hyperlink" Target="https://podminky.urs.cz/item/CS_URS_2021_01/174111101" TargetMode="External" /><Relationship Id="rId6" Type="http://schemas.openxmlformats.org/officeDocument/2006/relationships/hyperlink" Target="https://podminky.urs.cz/item/CS_URS_2021_01/175111101" TargetMode="External" /><Relationship Id="rId7" Type="http://schemas.openxmlformats.org/officeDocument/2006/relationships/hyperlink" Target="https://podminky.urs.cz/item/CS_URS_2021_01/175111209" TargetMode="External" /><Relationship Id="rId8" Type="http://schemas.openxmlformats.org/officeDocument/2006/relationships/hyperlink" Target="https://podminky.urs.cz/item/CS_URS_2021_01/451573111" TargetMode="External" /><Relationship Id="rId9" Type="http://schemas.openxmlformats.org/officeDocument/2006/relationships/hyperlink" Target="https://podminky.urs.cz/item/CS_URS_2021_01/899722113" TargetMode="External" /><Relationship Id="rId10" Type="http://schemas.openxmlformats.org/officeDocument/2006/relationships/hyperlink" Target="https://podminky.urs.cz/item/CS_URS_2021_01/998276101" TargetMode="External" /><Relationship Id="rId11" Type="http://schemas.openxmlformats.org/officeDocument/2006/relationships/hyperlink" Target="https://podminky.urs.cz/item/CS_URS_2022_01/162751117" TargetMode="External" /><Relationship Id="rId12" Type="http://schemas.openxmlformats.org/officeDocument/2006/relationships/hyperlink" Target="https://podminky.urs.cz/item/CS_URS_2022_01/162751119" TargetMode="External" /><Relationship Id="rId13" Type="http://schemas.openxmlformats.org/officeDocument/2006/relationships/hyperlink" Target="https://podminky.urs.cz/item/CS_URS_2022_01/167151111" TargetMode="External" /><Relationship Id="rId14" Type="http://schemas.openxmlformats.org/officeDocument/2006/relationships/hyperlink" Target="https://podminky.urs.cz/item/CS_URS_2022_01/171201231" TargetMode="External" /><Relationship Id="rId15" Type="http://schemas.openxmlformats.org/officeDocument/2006/relationships/hyperlink" Target="https://podminky.urs.cz/item/CS_URS_2024_01/871270310" TargetMode="External" /><Relationship Id="rId16" Type="http://schemas.openxmlformats.org/officeDocument/2006/relationships/hyperlink" Target="https://podminky.urs.cz/item/CS_URS_2021_01/997013501" TargetMode="External" /><Relationship Id="rId17" Type="http://schemas.openxmlformats.org/officeDocument/2006/relationships/hyperlink" Target="https://podminky.urs.cz/item/CS_URS_2021_01/997013509" TargetMode="External" /><Relationship Id="rId18" Type="http://schemas.openxmlformats.org/officeDocument/2006/relationships/hyperlink" Target="https://podminky.urs.cz/item/CS_URS_2024_01/721110806" TargetMode="External" /><Relationship Id="rId1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33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37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38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39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40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41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42</v>
      </c>
      <c r="E29" s="50"/>
      <c r="F29" s="35" t="s">
        <v>43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44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45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46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47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48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49</v>
      </c>
      <c r="U35" s="57"/>
      <c r="V35" s="57"/>
      <c r="W35" s="57"/>
      <c r="X35" s="59" t="s">
        <v>50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51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24/04/18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Sanace vlhkosti objektu gymnázia Příční 16, Brno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parc.č. 508, Příční 123/16, Brno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21. 4. 2024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Gymnázium Brno, třída Kapitána Jaroše, příspěvková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ZEJDA-SANACE s.r.o.</v>
      </c>
      <c r="AN49" s="67"/>
      <c r="AO49" s="67"/>
      <c r="AP49" s="67"/>
      <c r="AQ49" s="43"/>
      <c r="AR49" s="47"/>
      <c r="AS49" s="77" t="s">
        <v>52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34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53</v>
      </c>
      <c r="D52" s="90"/>
      <c r="E52" s="90"/>
      <c r="F52" s="90"/>
      <c r="G52" s="90"/>
      <c r="H52" s="91"/>
      <c r="I52" s="92" t="s">
        <v>54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55</v>
      </c>
      <c r="AH52" s="90"/>
      <c r="AI52" s="90"/>
      <c r="AJ52" s="90"/>
      <c r="AK52" s="90"/>
      <c r="AL52" s="90"/>
      <c r="AM52" s="90"/>
      <c r="AN52" s="92" t="s">
        <v>56</v>
      </c>
      <c r="AO52" s="90"/>
      <c r="AP52" s="90"/>
      <c r="AQ52" s="94" t="s">
        <v>57</v>
      </c>
      <c r="AR52" s="47"/>
      <c r="AS52" s="95" t="s">
        <v>58</v>
      </c>
      <c r="AT52" s="96" t="s">
        <v>59</v>
      </c>
      <c r="AU52" s="96" t="s">
        <v>60</v>
      </c>
      <c r="AV52" s="96" t="s">
        <v>61</v>
      </c>
      <c r="AW52" s="96" t="s">
        <v>62</v>
      </c>
      <c r="AX52" s="96" t="s">
        <v>63</v>
      </c>
      <c r="AY52" s="96" t="s">
        <v>64</v>
      </c>
      <c r="AZ52" s="96" t="s">
        <v>65</v>
      </c>
      <c r="BA52" s="96" t="s">
        <v>66</v>
      </c>
      <c r="BB52" s="96" t="s">
        <v>67</v>
      </c>
      <c r="BC52" s="96" t="s">
        <v>68</v>
      </c>
      <c r="BD52" s="97" t="s">
        <v>69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70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ROUND(SUM(AG55:AG60),2)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ROUND(SUM(AS55:AS60),2)</f>
        <v>0</v>
      </c>
      <c r="AT54" s="109">
        <f>ROUND(SUM(AV54:AW54),2)</f>
        <v>0</v>
      </c>
      <c r="AU54" s="110">
        <f>ROUND(SUM(AU55:AU60),5)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ROUND(SUM(AZ55:AZ60),2)</f>
        <v>0</v>
      </c>
      <c r="BA54" s="109">
        <f>ROUND(SUM(BA55:BA60),2)</f>
        <v>0</v>
      </c>
      <c r="BB54" s="109">
        <f>ROUND(SUM(BB55:BB60),2)</f>
        <v>0</v>
      </c>
      <c r="BC54" s="109">
        <f>ROUND(SUM(BC55:BC60),2)</f>
        <v>0</v>
      </c>
      <c r="BD54" s="111">
        <f>ROUND(SUM(BD55:BD60),2)</f>
        <v>0</v>
      </c>
      <c r="BE54" s="6"/>
      <c r="BS54" s="112" t="s">
        <v>71</v>
      </c>
      <c r="BT54" s="112" t="s">
        <v>72</v>
      </c>
      <c r="BU54" s="113" t="s">
        <v>73</v>
      </c>
      <c r="BV54" s="112" t="s">
        <v>74</v>
      </c>
      <c r="BW54" s="112" t="s">
        <v>5</v>
      </c>
      <c r="BX54" s="112" t="s">
        <v>75</v>
      </c>
      <c r="CL54" s="112" t="s">
        <v>19</v>
      </c>
    </row>
    <row r="55" s="7" customFormat="1" ht="24.75" customHeight="1">
      <c r="A55" s="114" t="s">
        <v>76</v>
      </c>
      <c r="B55" s="115"/>
      <c r="C55" s="116"/>
      <c r="D55" s="117" t="s">
        <v>77</v>
      </c>
      <c r="E55" s="117"/>
      <c r="F55" s="117"/>
      <c r="G55" s="117"/>
      <c r="H55" s="117"/>
      <c r="I55" s="118"/>
      <c r="J55" s="117" t="s">
        <v>78</v>
      </c>
      <c r="K55" s="117"/>
      <c r="L55" s="117"/>
      <c r="M55" s="117"/>
      <c r="N55" s="117"/>
      <c r="O55" s="117"/>
      <c r="P55" s="117"/>
      <c r="Q55" s="117"/>
      <c r="R55" s="117"/>
      <c r="S55" s="117"/>
      <c r="T55" s="117"/>
      <c r="U55" s="117"/>
      <c r="V55" s="117"/>
      <c r="W55" s="117"/>
      <c r="X55" s="117"/>
      <c r="Y55" s="117"/>
      <c r="Z55" s="117"/>
      <c r="AA55" s="117"/>
      <c r="AB55" s="117"/>
      <c r="AC55" s="117"/>
      <c r="AD55" s="117"/>
      <c r="AE55" s="117"/>
      <c r="AF55" s="117"/>
      <c r="AG55" s="119">
        <f>'24-04-18 00 - VRN'!J30</f>
        <v>0</v>
      </c>
      <c r="AH55" s="118"/>
      <c r="AI55" s="118"/>
      <c r="AJ55" s="118"/>
      <c r="AK55" s="118"/>
      <c r="AL55" s="118"/>
      <c r="AM55" s="118"/>
      <c r="AN55" s="119">
        <f>SUM(AG55,AT55)</f>
        <v>0</v>
      </c>
      <c r="AO55" s="118"/>
      <c r="AP55" s="118"/>
      <c r="AQ55" s="120" t="s">
        <v>79</v>
      </c>
      <c r="AR55" s="121"/>
      <c r="AS55" s="122">
        <v>0</v>
      </c>
      <c r="AT55" s="123">
        <f>ROUND(SUM(AV55:AW55),2)</f>
        <v>0</v>
      </c>
      <c r="AU55" s="124">
        <f>'24-04-18 00 - VRN'!P81</f>
        <v>0</v>
      </c>
      <c r="AV55" s="123">
        <f>'24-04-18 00 - VRN'!J33</f>
        <v>0</v>
      </c>
      <c r="AW55" s="123">
        <f>'24-04-18 00 - VRN'!J34</f>
        <v>0</v>
      </c>
      <c r="AX55" s="123">
        <f>'24-04-18 00 - VRN'!J35</f>
        <v>0</v>
      </c>
      <c r="AY55" s="123">
        <f>'24-04-18 00 - VRN'!J36</f>
        <v>0</v>
      </c>
      <c r="AZ55" s="123">
        <f>'24-04-18 00 - VRN'!F33</f>
        <v>0</v>
      </c>
      <c r="BA55" s="123">
        <f>'24-04-18 00 - VRN'!F34</f>
        <v>0</v>
      </c>
      <c r="BB55" s="123">
        <f>'24-04-18 00 - VRN'!F35</f>
        <v>0</v>
      </c>
      <c r="BC55" s="123">
        <f>'24-04-18 00 - VRN'!F36</f>
        <v>0</v>
      </c>
      <c r="BD55" s="125">
        <f>'24-04-18 00 - VRN'!F37</f>
        <v>0</v>
      </c>
      <c r="BE55" s="7"/>
      <c r="BT55" s="126" t="s">
        <v>80</v>
      </c>
      <c r="BV55" s="126" t="s">
        <v>74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7" customFormat="1" ht="24.75" customHeight="1">
      <c r="A56" s="114" t="s">
        <v>76</v>
      </c>
      <c r="B56" s="115"/>
      <c r="C56" s="116"/>
      <c r="D56" s="117" t="s">
        <v>83</v>
      </c>
      <c r="E56" s="117"/>
      <c r="F56" s="117"/>
      <c r="G56" s="117"/>
      <c r="H56" s="117"/>
      <c r="I56" s="118"/>
      <c r="J56" s="117" t="s">
        <v>84</v>
      </c>
      <c r="K56" s="117"/>
      <c r="L56" s="117"/>
      <c r="M56" s="117"/>
      <c r="N56" s="117"/>
      <c r="O56" s="117"/>
      <c r="P56" s="117"/>
      <c r="Q56" s="117"/>
      <c r="R56" s="117"/>
      <c r="S56" s="117"/>
      <c r="T56" s="117"/>
      <c r="U56" s="117"/>
      <c r="V56" s="117"/>
      <c r="W56" s="117"/>
      <c r="X56" s="117"/>
      <c r="Y56" s="117"/>
      <c r="Z56" s="117"/>
      <c r="AA56" s="117"/>
      <c r="AB56" s="117"/>
      <c r="AC56" s="117"/>
      <c r="AD56" s="117"/>
      <c r="AE56" s="117"/>
      <c r="AF56" s="117"/>
      <c r="AG56" s="119">
        <f>'24-04-18 A - Zóna A'!J30</f>
        <v>0</v>
      </c>
      <c r="AH56" s="118"/>
      <c r="AI56" s="118"/>
      <c r="AJ56" s="118"/>
      <c r="AK56" s="118"/>
      <c r="AL56" s="118"/>
      <c r="AM56" s="118"/>
      <c r="AN56" s="119">
        <f>SUM(AG56,AT56)</f>
        <v>0</v>
      </c>
      <c r="AO56" s="118"/>
      <c r="AP56" s="118"/>
      <c r="AQ56" s="120" t="s">
        <v>79</v>
      </c>
      <c r="AR56" s="121"/>
      <c r="AS56" s="122">
        <v>0</v>
      </c>
      <c r="AT56" s="123">
        <f>ROUND(SUM(AV56:AW56),2)</f>
        <v>0</v>
      </c>
      <c r="AU56" s="124">
        <f>'24-04-18 A - Zóna A'!P86</f>
        <v>0</v>
      </c>
      <c r="AV56" s="123">
        <f>'24-04-18 A - Zóna A'!J33</f>
        <v>0</v>
      </c>
      <c r="AW56" s="123">
        <f>'24-04-18 A - Zóna A'!J34</f>
        <v>0</v>
      </c>
      <c r="AX56" s="123">
        <f>'24-04-18 A - Zóna A'!J35</f>
        <v>0</v>
      </c>
      <c r="AY56" s="123">
        <f>'24-04-18 A - Zóna A'!J36</f>
        <v>0</v>
      </c>
      <c r="AZ56" s="123">
        <f>'24-04-18 A - Zóna A'!F33</f>
        <v>0</v>
      </c>
      <c r="BA56" s="123">
        <f>'24-04-18 A - Zóna A'!F34</f>
        <v>0</v>
      </c>
      <c r="BB56" s="123">
        <f>'24-04-18 A - Zóna A'!F35</f>
        <v>0</v>
      </c>
      <c r="BC56" s="123">
        <f>'24-04-18 A - Zóna A'!F36</f>
        <v>0</v>
      </c>
      <c r="BD56" s="125">
        <f>'24-04-18 A - Zóna A'!F37</f>
        <v>0</v>
      </c>
      <c r="BE56" s="7"/>
      <c r="BT56" s="126" t="s">
        <v>80</v>
      </c>
      <c r="BV56" s="126" t="s">
        <v>74</v>
      </c>
      <c r="BW56" s="126" t="s">
        <v>85</v>
      </c>
      <c r="BX56" s="126" t="s">
        <v>5</v>
      </c>
      <c r="CL56" s="126" t="s">
        <v>19</v>
      </c>
      <c r="CM56" s="126" t="s">
        <v>82</v>
      </c>
    </row>
    <row r="57" s="7" customFormat="1" ht="24.75" customHeight="1">
      <c r="A57" s="114" t="s">
        <v>76</v>
      </c>
      <c r="B57" s="115"/>
      <c r="C57" s="116"/>
      <c r="D57" s="117" t="s">
        <v>86</v>
      </c>
      <c r="E57" s="117"/>
      <c r="F57" s="117"/>
      <c r="G57" s="117"/>
      <c r="H57" s="117"/>
      <c r="I57" s="118"/>
      <c r="J57" s="117" t="s">
        <v>87</v>
      </c>
      <c r="K57" s="117"/>
      <c r="L57" s="117"/>
      <c r="M57" s="117"/>
      <c r="N57" s="117"/>
      <c r="O57" s="117"/>
      <c r="P57" s="117"/>
      <c r="Q57" s="117"/>
      <c r="R57" s="117"/>
      <c r="S57" s="117"/>
      <c r="T57" s="117"/>
      <c r="U57" s="117"/>
      <c r="V57" s="117"/>
      <c r="W57" s="117"/>
      <c r="X57" s="117"/>
      <c r="Y57" s="117"/>
      <c r="Z57" s="117"/>
      <c r="AA57" s="117"/>
      <c r="AB57" s="117"/>
      <c r="AC57" s="117"/>
      <c r="AD57" s="117"/>
      <c r="AE57" s="117"/>
      <c r="AF57" s="117"/>
      <c r="AG57" s="119">
        <f>'24-04-18 B - Zóna B'!J30</f>
        <v>0</v>
      </c>
      <c r="AH57" s="118"/>
      <c r="AI57" s="118"/>
      <c r="AJ57" s="118"/>
      <c r="AK57" s="118"/>
      <c r="AL57" s="118"/>
      <c r="AM57" s="118"/>
      <c r="AN57" s="119">
        <f>SUM(AG57,AT57)</f>
        <v>0</v>
      </c>
      <c r="AO57" s="118"/>
      <c r="AP57" s="118"/>
      <c r="AQ57" s="120" t="s">
        <v>79</v>
      </c>
      <c r="AR57" s="121"/>
      <c r="AS57" s="122">
        <v>0</v>
      </c>
      <c r="AT57" s="123">
        <f>ROUND(SUM(AV57:AW57),2)</f>
        <v>0</v>
      </c>
      <c r="AU57" s="124">
        <f>'24-04-18 B - Zóna B'!P102</f>
        <v>0</v>
      </c>
      <c r="AV57" s="123">
        <f>'24-04-18 B - Zóna B'!J33</f>
        <v>0</v>
      </c>
      <c r="AW57" s="123">
        <f>'24-04-18 B - Zóna B'!J34</f>
        <v>0</v>
      </c>
      <c r="AX57" s="123">
        <f>'24-04-18 B - Zóna B'!J35</f>
        <v>0</v>
      </c>
      <c r="AY57" s="123">
        <f>'24-04-18 B - Zóna B'!J36</f>
        <v>0</v>
      </c>
      <c r="AZ57" s="123">
        <f>'24-04-18 B - Zóna B'!F33</f>
        <v>0</v>
      </c>
      <c r="BA57" s="123">
        <f>'24-04-18 B - Zóna B'!F34</f>
        <v>0</v>
      </c>
      <c r="BB57" s="123">
        <f>'24-04-18 B - Zóna B'!F35</f>
        <v>0</v>
      </c>
      <c r="BC57" s="123">
        <f>'24-04-18 B - Zóna B'!F36</f>
        <v>0</v>
      </c>
      <c r="BD57" s="125">
        <f>'24-04-18 B - Zóna B'!F37</f>
        <v>0</v>
      </c>
      <c r="BE57" s="7"/>
      <c r="BT57" s="126" t="s">
        <v>80</v>
      </c>
      <c r="BV57" s="126" t="s">
        <v>74</v>
      </c>
      <c r="BW57" s="126" t="s">
        <v>88</v>
      </c>
      <c r="BX57" s="126" t="s">
        <v>5</v>
      </c>
      <c r="CL57" s="126" t="s">
        <v>19</v>
      </c>
      <c r="CM57" s="126" t="s">
        <v>82</v>
      </c>
    </row>
    <row r="58" s="7" customFormat="1" ht="24.75" customHeight="1">
      <c r="A58" s="114" t="s">
        <v>76</v>
      </c>
      <c r="B58" s="115"/>
      <c r="C58" s="116"/>
      <c r="D58" s="117" t="s">
        <v>89</v>
      </c>
      <c r="E58" s="117"/>
      <c r="F58" s="117"/>
      <c r="G58" s="117"/>
      <c r="H58" s="117"/>
      <c r="I58" s="118"/>
      <c r="J58" s="117" t="s">
        <v>90</v>
      </c>
      <c r="K58" s="117"/>
      <c r="L58" s="117"/>
      <c r="M58" s="117"/>
      <c r="N58" s="117"/>
      <c r="O58" s="117"/>
      <c r="P58" s="117"/>
      <c r="Q58" s="117"/>
      <c r="R58" s="117"/>
      <c r="S58" s="117"/>
      <c r="T58" s="117"/>
      <c r="U58" s="117"/>
      <c r="V58" s="117"/>
      <c r="W58" s="117"/>
      <c r="X58" s="117"/>
      <c r="Y58" s="117"/>
      <c r="Z58" s="117"/>
      <c r="AA58" s="117"/>
      <c r="AB58" s="117"/>
      <c r="AC58" s="117"/>
      <c r="AD58" s="117"/>
      <c r="AE58" s="117"/>
      <c r="AF58" s="117"/>
      <c r="AG58" s="119">
        <f>'24-04-18 E - Zóna E'!J30</f>
        <v>0</v>
      </c>
      <c r="AH58" s="118"/>
      <c r="AI58" s="118"/>
      <c r="AJ58" s="118"/>
      <c r="AK58" s="118"/>
      <c r="AL58" s="118"/>
      <c r="AM58" s="118"/>
      <c r="AN58" s="119">
        <f>SUM(AG58,AT58)</f>
        <v>0</v>
      </c>
      <c r="AO58" s="118"/>
      <c r="AP58" s="118"/>
      <c r="AQ58" s="120" t="s">
        <v>79</v>
      </c>
      <c r="AR58" s="121"/>
      <c r="AS58" s="122">
        <v>0</v>
      </c>
      <c r="AT58" s="123">
        <f>ROUND(SUM(AV58:AW58),2)</f>
        <v>0</v>
      </c>
      <c r="AU58" s="124">
        <f>'24-04-18 E - Zóna E'!P91</f>
        <v>0</v>
      </c>
      <c r="AV58" s="123">
        <f>'24-04-18 E - Zóna E'!J33</f>
        <v>0</v>
      </c>
      <c r="AW58" s="123">
        <f>'24-04-18 E - Zóna E'!J34</f>
        <v>0</v>
      </c>
      <c r="AX58" s="123">
        <f>'24-04-18 E - Zóna E'!J35</f>
        <v>0</v>
      </c>
      <c r="AY58" s="123">
        <f>'24-04-18 E - Zóna E'!J36</f>
        <v>0</v>
      </c>
      <c r="AZ58" s="123">
        <f>'24-04-18 E - Zóna E'!F33</f>
        <v>0</v>
      </c>
      <c r="BA58" s="123">
        <f>'24-04-18 E - Zóna E'!F34</f>
        <v>0</v>
      </c>
      <c r="BB58" s="123">
        <f>'24-04-18 E - Zóna E'!F35</f>
        <v>0</v>
      </c>
      <c r="BC58" s="123">
        <f>'24-04-18 E - Zóna E'!F36</f>
        <v>0</v>
      </c>
      <c r="BD58" s="125">
        <f>'24-04-18 E - Zóna E'!F37</f>
        <v>0</v>
      </c>
      <c r="BE58" s="7"/>
      <c r="BT58" s="126" t="s">
        <v>80</v>
      </c>
      <c r="BV58" s="126" t="s">
        <v>74</v>
      </c>
      <c r="BW58" s="126" t="s">
        <v>91</v>
      </c>
      <c r="BX58" s="126" t="s">
        <v>5</v>
      </c>
      <c r="CL58" s="126" t="s">
        <v>19</v>
      </c>
      <c r="CM58" s="126" t="s">
        <v>82</v>
      </c>
    </row>
    <row r="59" s="7" customFormat="1" ht="24.75" customHeight="1">
      <c r="A59" s="114" t="s">
        <v>76</v>
      </c>
      <c r="B59" s="115"/>
      <c r="C59" s="116"/>
      <c r="D59" s="117" t="s">
        <v>92</v>
      </c>
      <c r="E59" s="117"/>
      <c r="F59" s="117"/>
      <c r="G59" s="117"/>
      <c r="H59" s="117"/>
      <c r="I59" s="118"/>
      <c r="J59" s="117" t="s">
        <v>93</v>
      </c>
      <c r="K59" s="117"/>
      <c r="L59" s="117"/>
      <c r="M59" s="117"/>
      <c r="N59" s="117"/>
      <c r="O59" s="117"/>
      <c r="P59" s="117"/>
      <c r="Q59" s="117"/>
      <c r="R59" s="117"/>
      <c r="S59" s="117"/>
      <c r="T59" s="117"/>
      <c r="U59" s="117"/>
      <c r="V59" s="117"/>
      <c r="W59" s="117"/>
      <c r="X59" s="117"/>
      <c r="Y59" s="117"/>
      <c r="Z59" s="117"/>
      <c r="AA59" s="117"/>
      <c r="AB59" s="117"/>
      <c r="AC59" s="117"/>
      <c r="AD59" s="117"/>
      <c r="AE59" s="117"/>
      <c r="AF59" s="117"/>
      <c r="AG59" s="119">
        <f>'ZTI-4 - E - OPRAVA KANALI...'!J30</f>
        <v>0</v>
      </c>
      <c r="AH59" s="118"/>
      <c r="AI59" s="118"/>
      <c r="AJ59" s="118"/>
      <c r="AK59" s="118"/>
      <c r="AL59" s="118"/>
      <c r="AM59" s="118"/>
      <c r="AN59" s="119">
        <f>SUM(AG59,AT59)</f>
        <v>0</v>
      </c>
      <c r="AO59" s="118"/>
      <c r="AP59" s="118"/>
      <c r="AQ59" s="120" t="s">
        <v>79</v>
      </c>
      <c r="AR59" s="121"/>
      <c r="AS59" s="122">
        <v>0</v>
      </c>
      <c r="AT59" s="123">
        <f>ROUND(SUM(AV59:AW59),2)</f>
        <v>0</v>
      </c>
      <c r="AU59" s="124">
        <f>'ZTI-4 - E - OPRAVA KANALI...'!P82</f>
        <v>0</v>
      </c>
      <c r="AV59" s="123">
        <f>'ZTI-4 - E - OPRAVA KANALI...'!J33</f>
        <v>0</v>
      </c>
      <c r="AW59" s="123">
        <f>'ZTI-4 - E - OPRAVA KANALI...'!J34</f>
        <v>0</v>
      </c>
      <c r="AX59" s="123">
        <f>'ZTI-4 - E - OPRAVA KANALI...'!J35</f>
        <v>0</v>
      </c>
      <c r="AY59" s="123">
        <f>'ZTI-4 - E - OPRAVA KANALI...'!J36</f>
        <v>0</v>
      </c>
      <c r="AZ59" s="123">
        <f>'ZTI-4 - E - OPRAVA KANALI...'!F33</f>
        <v>0</v>
      </c>
      <c r="BA59" s="123">
        <f>'ZTI-4 - E - OPRAVA KANALI...'!F34</f>
        <v>0</v>
      </c>
      <c r="BB59" s="123">
        <f>'ZTI-4 - E - OPRAVA KANALI...'!F35</f>
        <v>0</v>
      </c>
      <c r="BC59" s="123">
        <f>'ZTI-4 - E - OPRAVA KANALI...'!F36</f>
        <v>0</v>
      </c>
      <c r="BD59" s="125">
        <f>'ZTI-4 - E - OPRAVA KANALI...'!F37</f>
        <v>0</v>
      </c>
      <c r="BE59" s="7"/>
      <c r="BT59" s="126" t="s">
        <v>80</v>
      </c>
      <c r="BV59" s="126" t="s">
        <v>74</v>
      </c>
      <c r="BW59" s="126" t="s">
        <v>94</v>
      </c>
      <c r="BX59" s="126" t="s">
        <v>5</v>
      </c>
      <c r="CL59" s="126" t="s">
        <v>19</v>
      </c>
      <c r="CM59" s="126" t="s">
        <v>82</v>
      </c>
    </row>
    <row r="60" s="7" customFormat="1" ht="37.5" customHeight="1">
      <c r="A60" s="114" t="s">
        <v>76</v>
      </c>
      <c r="B60" s="115"/>
      <c r="C60" s="116"/>
      <c r="D60" s="117" t="s">
        <v>95</v>
      </c>
      <c r="E60" s="117"/>
      <c r="F60" s="117"/>
      <c r="G60" s="117"/>
      <c r="H60" s="117"/>
      <c r="I60" s="118"/>
      <c r="J60" s="117" t="s">
        <v>96</v>
      </c>
      <c r="K60" s="117"/>
      <c r="L60" s="117"/>
      <c r="M60" s="117"/>
      <c r="N60" s="117"/>
      <c r="O60" s="117"/>
      <c r="P60" s="117"/>
      <c r="Q60" s="117"/>
      <c r="R60" s="117"/>
      <c r="S60" s="117"/>
      <c r="T60" s="117"/>
      <c r="U60" s="117"/>
      <c r="V60" s="117"/>
      <c r="W60" s="117"/>
      <c r="X60" s="117"/>
      <c r="Y60" s="117"/>
      <c r="Z60" s="117"/>
      <c r="AA60" s="117"/>
      <c r="AB60" s="117"/>
      <c r="AC60" s="117"/>
      <c r="AD60" s="117"/>
      <c r="AE60" s="117"/>
      <c r="AF60" s="117"/>
      <c r="AG60" s="119">
        <f>'ZTI-5 - B-MINIMAL - OPRAV...'!J30</f>
        <v>0</v>
      </c>
      <c r="AH60" s="118"/>
      <c r="AI60" s="118"/>
      <c r="AJ60" s="118"/>
      <c r="AK60" s="118"/>
      <c r="AL60" s="118"/>
      <c r="AM60" s="118"/>
      <c r="AN60" s="119">
        <f>SUM(AG60,AT60)</f>
        <v>0</v>
      </c>
      <c r="AO60" s="118"/>
      <c r="AP60" s="118"/>
      <c r="AQ60" s="120" t="s">
        <v>79</v>
      </c>
      <c r="AR60" s="121"/>
      <c r="AS60" s="127">
        <v>0</v>
      </c>
      <c r="AT60" s="128">
        <f>ROUND(SUM(AV60:AW60),2)</f>
        <v>0</v>
      </c>
      <c r="AU60" s="129">
        <f>'ZTI-5 - B-MINIMAL - OPRAV...'!P85</f>
        <v>0</v>
      </c>
      <c r="AV60" s="128">
        <f>'ZTI-5 - B-MINIMAL - OPRAV...'!J33</f>
        <v>0</v>
      </c>
      <c r="AW60" s="128">
        <f>'ZTI-5 - B-MINIMAL - OPRAV...'!J34</f>
        <v>0</v>
      </c>
      <c r="AX60" s="128">
        <f>'ZTI-5 - B-MINIMAL - OPRAV...'!J35</f>
        <v>0</v>
      </c>
      <c r="AY60" s="128">
        <f>'ZTI-5 - B-MINIMAL - OPRAV...'!J36</f>
        <v>0</v>
      </c>
      <c r="AZ60" s="128">
        <f>'ZTI-5 - B-MINIMAL - OPRAV...'!F33</f>
        <v>0</v>
      </c>
      <c r="BA60" s="128">
        <f>'ZTI-5 - B-MINIMAL - OPRAV...'!F34</f>
        <v>0</v>
      </c>
      <c r="BB60" s="128">
        <f>'ZTI-5 - B-MINIMAL - OPRAV...'!F35</f>
        <v>0</v>
      </c>
      <c r="BC60" s="128">
        <f>'ZTI-5 - B-MINIMAL - OPRAV...'!F36</f>
        <v>0</v>
      </c>
      <c r="BD60" s="130">
        <f>'ZTI-5 - B-MINIMAL - OPRAV...'!F37</f>
        <v>0</v>
      </c>
      <c r="BE60" s="7"/>
      <c r="BT60" s="126" t="s">
        <v>80</v>
      </c>
      <c r="BV60" s="126" t="s">
        <v>74</v>
      </c>
      <c r="BW60" s="126" t="s">
        <v>97</v>
      </c>
      <c r="BX60" s="126" t="s">
        <v>5</v>
      </c>
      <c r="CL60" s="126" t="s">
        <v>19</v>
      </c>
      <c r="CM60" s="126" t="s">
        <v>82</v>
      </c>
    </row>
    <row r="61" s="2" customFormat="1" ht="30" customHeight="1">
      <c r="A61" s="41"/>
      <c r="B61" s="42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7"/>
      <c r="AS61" s="41"/>
      <c r="AT61" s="41"/>
      <c r="AU61" s="41"/>
      <c r="AV61" s="41"/>
      <c r="AW61" s="41"/>
      <c r="AX61" s="41"/>
      <c r="AY61" s="41"/>
      <c r="AZ61" s="41"/>
      <c r="BA61" s="41"/>
      <c r="BB61" s="41"/>
      <c r="BC61" s="41"/>
      <c r="BD61" s="41"/>
      <c r="BE61" s="41"/>
    </row>
    <row r="62" s="2" customFormat="1" ht="6.96" customHeight="1">
      <c r="A62" s="41"/>
      <c r="B62" s="62"/>
      <c r="C62" s="63"/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  <c r="AH62" s="63"/>
      <c r="AI62" s="63"/>
      <c r="AJ62" s="63"/>
      <c r="AK62" s="63"/>
      <c r="AL62" s="63"/>
      <c r="AM62" s="63"/>
      <c r="AN62" s="63"/>
      <c r="AO62" s="63"/>
      <c r="AP62" s="63"/>
      <c r="AQ62" s="6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</sheetData>
  <sheetProtection sheet="1" formatColumns="0" formatRows="0" objects="1" scenarios="1" spinCount="100000" saltValue="wzON/KzhMvNdKi/JVL/5nYtD6HEmwTyAKzCrdqfmhNTD9j3x4PQFfX5yW0dbJoA03ZgKSf6J/HlF0qI/UmLh8A==" hashValue="CGwX3Iw7ivuTIxbhzz1zk72ebW+0WppT5hj93j6Hv41YZl/Xh51tO3O6fJdzO0kkE6kT1zTPtaKrTOc7wwqW2A==" algorithmName="SHA-512" password="E4BF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24-04-18 00 - VRN'!C2" display="/"/>
    <hyperlink ref="A56" location="'24-04-18 A - Zóna A'!C2" display="/"/>
    <hyperlink ref="A57" location="'24-04-18 B - Zóna B'!C2" display="/"/>
    <hyperlink ref="A58" location="'24-04-18 E - Zóna E'!C2" display="/"/>
    <hyperlink ref="A59" location="'ZTI-4 - E - OPRAVA KANALI...'!C2" display="/"/>
    <hyperlink ref="A60" location="'ZTI-5 - B-MINIMAL - OPRA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zakázky'!K6</f>
        <v>Sanace vlhkosti objektu gymnázia Příční 16, Brno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100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zakázky'!AN8</f>
        <v>21. 4. 2024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zakázky'!AN13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9"/>
      <c r="G18" s="139"/>
      <c r="H18" s="139"/>
      <c r="I18" s="135" t="s">
        <v>28</v>
      </c>
      <c r="J18" s="36" t="str">
        <f>'Rekapitulace zakázky'!AN14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zakázky'!AN19="","",'Rekapitulace zakázky'!AN19)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zakázky'!E20="","",'Rekapitulace zakázky'!E20)</f>
        <v xml:space="preserve"> </v>
      </c>
      <c r="F24" s="41"/>
      <c r="G24" s="41"/>
      <c r="H24" s="41"/>
      <c r="I24" s="135" t="s">
        <v>28</v>
      </c>
      <c r="J24" s="139" t="str">
        <f>IF('Rekapitulace zakázky'!AN20="","",'Rekapitulace zakázky'!AN20)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ROUND(J81,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ROUND((SUM(BE81:BE95)),  2)</f>
        <v>0</v>
      </c>
      <c r="G33" s="41"/>
      <c r="H33" s="41"/>
      <c r="I33" s="151">
        <v>0.20999999999999999</v>
      </c>
      <c r="J33" s="150">
        <f>ROUND(((SUM(BE81:BE95))*I33),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ROUND((SUM(BF81:BF95)),  2)</f>
        <v>0</v>
      </c>
      <c r="G34" s="41"/>
      <c r="H34" s="41"/>
      <c r="I34" s="151">
        <v>0.12</v>
      </c>
      <c r="J34" s="150">
        <f>ROUND(((SUM(BF81:BF95))*I34),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ROUND((SUM(BG81:BG95)),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ROUND((SUM(BH81:BH95)),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ROUND((SUM(BI81:BI95)),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Sanace vlhkosti objektu gymnázia Příční 16, Brno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24/04/18 00 - VRN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parc.č. 508, Příční 123/16, Brno</v>
      </c>
      <c r="G52" s="43"/>
      <c r="H52" s="43"/>
      <c r="I52" s="35" t="s">
        <v>23</v>
      </c>
      <c r="J52" s="75" t="str">
        <f>IF(J12="","",J12)</f>
        <v>21. 4. 2024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Gymnázium Brno, třída Kapitána Jaroše, příspěvková</v>
      </c>
      <c r="G54" s="43"/>
      <c r="H54" s="43"/>
      <c r="I54" s="35" t="s">
        <v>31</v>
      </c>
      <c r="J54" s="39" t="str">
        <f>E21</f>
        <v>ZEJDA-SANACE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J81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105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106</v>
      </c>
      <c r="E61" s="171"/>
      <c r="F61" s="171"/>
      <c r="G61" s="171"/>
      <c r="H61" s="171"/>
      <c r="I61" s="171"/>
      <c r="J61" s="172">
        <f>J90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2" customFormat="1" ht="21.84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3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7" s="2" customFormat="1" ht="6.96" customHeight="1">
      <c r="A67" s="41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24.96" customHeight="1">
      <c r="A68" s="41"/>
      <c r="B68" s="42"/>
      <c r="C68" s="26" t="s">
        <v>107</v>
      </c>
      <c r="D68" s="43"/>
      <c r="E68" s="43"/>
      <c r="F68" s="43"/>
      <c r="G68" s="43"/>
      <c r="H68" s="43"/>
      <c r="I68" s="43"/>
      <c r="J68" s="43"/>
      <c r="K68" s="4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6.96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12" customHeight="1">
      <c r="A70" s="41"/>
      <c r="B70" s="42"/>
      <c r="C70" s="35" t="s">
        <v>16</v>
      </c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6.5" customHeight="1">
      <c r="A71" s="41"/>
      <c r="B71" s="42"/>
      <c r="C71" s="43"/>
      <c r="D71" s="43"/>
      <c r="E71" s="163" t="str">
        <f>E7</f>
        <v>Sanace vlhkosti objektu gymnázia Příční 16, Brno</v>
      </c>
      <c r="F71" s="35"/>
      <c r="G71" s="35"/>
      <c r="H71" s="35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99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6.5" customHeight="1">
      <c r="A73" s="41"/>
      <c r="B73" s="42"/>
      <c r="C73" s="43"/>
      <c r="D73" s="43"/>
      <c r="E73" s="72" t="str">
        <f>E9</f>
        <v>24/04/18 00 - VRN</v>
      </c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21</v>
      </c>
      <c r="D75" s="43"/>
      <c r="E75" s="43"/>
      <c r="F75" s="30" t="str">
        <f>F12</f>
        <v>parc.č. 508, Příční 123/16, Brno</v>
      </c>
      <c r="G75" s="43"/>
      <c r="H75" s="43"/>
      <c r="I75" s="35" t="s">
        <v>23</v>
      </c>
      <c r="J75" s="75" t="str">
        <f>IF(J12="","",J12)</f>
        <v>21. 4. 2024</v>
      </c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25.65" customHeight="1">
      <c r="A77" s="41"/>
      <c r="B77" s="42"/>
      <c r="C77" s="35" t="s">
        <v>25</v>
      </c>
      <c r="D77" s="43"/>
      <c r="E77" s="43"/>
      <c r="F77" s="30" t="str">
        <f>E15</f>
        <v>Gymnázium Brno, třída Kapitána Jaroše, příspěvková</v>
      </c>
      <c r="G77" s="43"/>
      <c r="H77" s="43"/>
      <c r="I77" s="35" t="s">
        <v>31</v>
      </c>
      <c r="J77" s="39" t="str">
        <f>E21</f>
        <v>ZEJDA-SANACE s.r.o.</v>
      </c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29</v>
      </c>
      <c r="D78" s="43"/>
      <c r="E78" s="43"/>
      <c r="F78" s="30" t="str">
        <f>IF(E18="","",E18)</f>
        <v>Vyplň údaj</v>
      </c>
      <c r="G78" s="43"/>
      <c r="H78" s="43"/>
      <c r="I78" s="35" t="s">
        <v>34</v>
      </c>
      <c r="J78" s="39" t="str">
        <f>E24</f>
        <v xml:space="preserve"> 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0.32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0" customFormat="1" ht="29.28" customHeight="1">
      <c r="A80" s="174"/>
      <c r="B80" s="175"/>
      <c r="C80" s="176" t="s">
        <v>108</v>
      </c>
      <c r="D80" s="177" t="s">
        <v>57</v>
      </c>
      <c r="E80" s="177" t="s">
        <v>53</v>
      </c>
      <c r="F80" s="177" t="s">
        <v>54</v>
      </c>
      <c r="G80" s="177" t="s">
        <v>109</v>
      </c>
      <c r="H80" s="177" t="s">
        <v>110</v>
      </c>
      <c r="I80" s="177" t="s">
        <v>111</v>
      </c>
      <c r="J80" s="177" t="s">
        <v>103</v>
      </c>
      <c r="K80" s="178" t="s">
        <v>112</v>
      </c>
      <c r="L80" s="179"/>
      <c r="M80" s="95" t="s">
        <v>19</v>
      </c>
      <c r="N80" s="96" t="s">
        <v>42</v>
      </c>
      <c r="O80" s="96" t="s">
        <v>113</v>
      </c>
      <c r="P80" s="96" t="s">
        <v>114</v>
      </c>
      <c r="Q80" s="96" t="s">
        <v>115</v>
      </c>
      <c r="R80" s="96" t="s">
        <v>116</v>
      </c>
      <c r="S80" s="96" t="s">
        <v>117</v>
      </c>
      <c r="T80" s="97" t="s">
        <v>118</v>
      </c>
      <c r="U80" s="174"/>
      <c r="V80" s="174"/>
      <c r="W80" s="174"/>
      <c r="X80" s="174"/>
      <c r="Y80" s="174"/>
      <c r="Z80" s="174"/>
      <c r="AA80" s="174"/>
      <c r="AB80" s="174"/>
      <c r="AC80" s="174"/>
      <c r="AD80" s="174"/>
      <c r="AE80" s="174"/>
    </row>
    <row r="81" s="2" customFormat="1" ht="22.8" customHeight="1">
      <c r="A81" s="41"/>
      <c r="B81" s="42"/>
      <c r="C81" s="102" t="s">
        <v>119</v>
      </c>
      <c r="D81" s="43"/>
      <c r="E81" s="43"/>
      <c r="F81" s="43"/>
      <c r="G81" s="43"/>
      <c r="H81" s="43"/>
      <c r="I81" s="43"/>
      <c r="J81" s="180">
        <f>BK81</f>
        <v>0</v>
      </c>
      <c r="K81" s="43"/>
      <c r="L81" s="47"/>
      <c r="M81" s="98"/>
      <c r="N81" s="181"/>
      <c r="O81" s="99"/>
      <c r="P81" s="182">
        <f>P82+P90</f>
        <v>0</v>
      </c>
      <c r="Q81" s="99"/>
      <c r="R81" s="182">
        <f>R82+R90</f>
        <v>0</v>
      </c>
      <c r="S81" s="99"/>
      <c r="T81" s="183">
        <f>T82+T90</f>
        <v>0</v>
      </c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T81" s="20" t="s">
        <v>71</v>
      </c>
      <c r="AU81" s="20" t="s">
        <v>104</v>
      </c>
      <c r="BK81" s="184">
        <f>BK82+BK90</f>
        <v>0</v>
      </c>
    </row>
    <row r="82" s="11" customFormat="1" ht="25.92" customHeight="1">
      <c r="A82" s="11"/>
      <c r="B82" s="185"/>
      <c r="C82" s="186"/>
      <c r="D82" s="187" t="s">
        <v>71</v>
      </c>
      <c r="E82" s="188" t="s">
        <v>120</v>
      </c>
      <c r="F82" s="188" t="s">
        <v>121</v>
      </c>
      <c r="G82" s="186"/>
      <c r="H82" s="186"/>
      <c r="I82" s="189"/>
      <c r="J82" s="190">
        <f>BK82</f>
        <v>0</v>
      </c>
      <c r="K82" s="186"/>
      <c r="L82" s="191"/>
      <c r="M82" s="192"/>
      <c r="N82" s="193"/>
      <c r="O82" s="193"/>
      <c r="P82" s="194">
        <f>SUM(P83:P89)</f>
        <v>0</v>
      </c>
      <c r="Q82" s="193"/>
      <c r="R82" s="194">
        <f>SUM(R83:R89)</f>
        <v>0</v>
      </c>
      <c r="S82" s="193"/>
      <c r="T82" s="195">
        <f>SUM(T83:T89)</f>
        <v>0</v>
      </c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R82" s="196" t="s">
        <v>122</v>
      </c>
      <c r="AT82" s="197" t="s">
        <v>71</v>
      </c>
      <c r="AU82" s="197" t="s">
        <v>72</v>
      </c>
      <c r="AY82" s="196" t="s">
        <v>123</v>
      </c>
      <c r="BK82" s="198">
        <f>SUM(BK83:BK89)</f>
        <v>0</v>
      </c>
    </row>
    <row r="83" s="2" customFormat="1" ht="24.15" customHeight="1">
      <c r="A83" s="41"/>
      <c r="B83" s="42"/>
      <c r="C83" s="199" t="s">
        <v>80</v>
      </c>
      <c r="D83" s="199" t="s">
        <v>124</v>
      </c>
      <c r="E83" s="200" t="s">
        <v>125</v>
      </c>
      <c r="F83" s="201" t="s">
        <v>126</v>
      </c>
      <c r="G83" s="202" t="s">
        <v>127</v>
      </c>
      <c r="H83" s="203">
        <v>1</v>
      </c>
      <c r="I83" s="204"/>
      <c r="J83" s="205">
        <f>ROUND(I83*H83,2)</f>
        <v>0</v>
      </c>
      <c r="K83" s="201" t="s">
        <v>19</v>
      </c>
      <c r="L83" s="47"/>
      <c r="M83" s="206" t="s">
        <v>19</v>
      </c>
      <c r="N83" s="207" t="s">
        <v>43</v>
      </c>
      <c r="O83" s="87"/>
      <c r="P83" s="208">
        <f>O83*H83</f>
        <v>0</v>
      </c>
      <c r="Q83" s="208">
        <v>0</v>
      </c>
      <c r="R83" s="208">
        <f>Q83*H83</f>
        <v>0</v>
      </c>
      <c r="S83" s="208">
        <v>0</v>
      </c>
      <c r="T83" s="209">
        <f>S83*H83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R83" s="210" t="s">
        <v>128</v>
      </c>
      <c r="AT83" s="210" t="s">
        <v>124</v>
      </c>
      <c r="AU83" s="210" t="s">
        <v>80</v>
      </c>
      <c r="AY83" s="20" t="s">
        <v>123</v>
      </c>
      <c r="BE83" s="211">
        <f>IF(N83="základní",J83,0)</f>
        <v>0</v>
      </c>
      <c r="BF83" s="211">
        <f>IF(N83="snížená",J83,0)</f>
        <v>0</v>
      </c>
      <c r="BG83" s="211">
        <f>IF(N83="zákl. přenesená",J83,0)</f>
        <v>0</v>
      </c>
      <c r="BH83" s="211">
        <f>IF(N83="sníž. přenesená",J83,0)</f>
        <v>0</v>
      </c>
      <c r="BI83" s="211">
        <f>IF(N83="nulová",J83,0)</f>
        <v>0</v>
      </c>
      <c r="BJ83" s="20" t="s">
        <v>80</v>
      </c>
      <c r="BK83" s="211">
        <f>ROUND(I83*H83,2)</f>
        <v>0</v>
      </c>
      <c r="BL83" s="20" t="s">
        <v>128</v>
      </c>
      <c r="BM83" s="210" t="s">
        <v>129</v>
      </c>
    </row>
    <row r="84" s="2" customFormat="1" ht="49.05" customHeight="1">
      <c r="A84" s="41"/>
      <c r="B84" s="42"/>
      <c r="C84" s="199" t="s">
        <v>82</v>
      </c>
      <c r="D84" s="199" t="s">
        <v>124</v>
      </c>
      <c r="E84" s="200" t="s">
        <v>130</v>
      </c>
      <c r="F84" s="201" t="s">
        <v>131</v>
      </c>
      <c r="G84" s="202" t="s">
        <v>127</v>
      </c>
      <c r="H84" s="203">
        <v>1</v>
      </c>
      <c r="I84" s="204"/>
      <c r="J84" s="205">
        <f>ROUND(I84*H84,2)</f>
        <v>0</v>
      </c>
      <c r="K84" s="201" t="s">
        <v>19</v>
      </c>
      <c r="L84" s="47"/>
      <c r="M84" s="206" t="s">
        <v>19</v>
      </c>
      <c r="N84" s="207" t="s">
        <v>43</v>
      </c>
      <c r="O84" s="87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R84" s="210" t="s">
        <v>128</v>
      </c>
      <c r="AT84" s="210" t="s">
        <v>124</v>
      </c>
      <c r="AU84" s="210" t="s">
        <v>80</v>
      </c>
      <c r="AY84" s="20" t="s">
        <v>123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20" t="s">
        <v>80</v>
      </c>
      <c r="BK84" s="211">
        <f>ROUND(I84*H84,2)</f>
        <v>0</v>
      </c>
      <c r="BL84" s="20" t="s">
        <v>128</v>
      </c>
      <c r="BM84" s="210" t="s">
        <v>132</v>
      </c>
    </row>
    <row r="85" s="2" customFormat="1" ht="24.15" customHeight="1">
      <c r="A85" s="41"/>
      <c r="B85" s="42"/>
      <c r="C85" s="199" t="s">
        <v>133</v>
      </c>
      <c r="D85" s="199" t="s">
        <v>124</v>
      </c>
      <c r="E85" s="200" t="s">
        <v>134</v>
      </c>
      <c r="F85" s="201" t="s">
        <v>135</v>
      </c>
      <c r="G85" s="202" t="s">
        <v>127</v>
      </c>
      <c r="H85" s="203">
        <v>1</v>
      </c>
      <c r="I85" s="204"/>
      <c r="J85" s="205">
        <f>ROUND(I85*H85,2)</f>
        <v>0</v>
      </c>
      <c r="K85" s="201" t="s">
        <v>19</v>
      </c>
      <c r="L85" s="47"/>
      <c r="M85" s="206" t="s">
        <v>19</v>
      </c>
      <c r="N85" s="207" t="s">
        <v>43</v>
      </c>
      <c r="O85" s="87"/>
      <c r="P85" s="208">
        <f>O85*H85</f>
        <v>0</v>
      </c>
      <c r="Q85" s="208">
        <v>0</v>
      </c>
      <c r="R85" s="208">
        <f>Q85*H85</f>
        <v>0</v>
      </c>
      <c r="S85" s="208">
        <v>0</v>
      </c>
      <c r="T85" s="209">
        <f>S85*H85</f>
        <v>0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0" t="s">
        <v>128</v>
      </c>
      <c r="AT85" s="210" t="s">
        <v>124</v>
      </c>
      <c r="AU85" s="210" t="s">
        <v>80</v>
      </c>
      <c r="AY85" s="20" t="s">
        <v>123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20" t="s">
        <v>80</v>
      </c>
      <c r="BK85" s="211">
        <f>ROUND(I85*H85,2)</f>
        <v>0</v>
      </c>
      <c r="BL85" s="20" t="s">
        <v>128</v>
      </c>
      <c r="BM85" s="210" t="s">
        <v>136</v>
      </c>
    </row>
    <row r="86" s="2" customFormat="1" ht="37.8" customHeight="1">
      <c r="A86" s="41"/>
      <c r="B86" s="42"/>
      <c r="C86" s="199" t="s">
        <v>122</v>
      </c>
      <c r="D86" s="199" t="s">
        <v>124</v>
      </c>
      <c r="E86" s="200" t="s">
        <v>137</v>
      </c>
      <c r="F86" s="201" t="s">
        <v>138</v>
      </c>
      <c r="G86" s="202" t="s">
        <v>127</v>
      </c>
      <c r="H86" s="203">
        <v>1</v>
      </c>
      <c r="I86" s="204"/>
      <c r="J86" s="205">
        <f>ROUND(I86*H86,2)</f>
        <v>0</v>
      </c>
      <c r="K86" s="201" t="s">
        <v>19</v>
      </c>
      <c r="L86" s="47"/>
      <c r="M86" s="206" t="s">
        <v>19</v>
      </c>
      <c r="N86" s="207" t="s">
        <v>43</v>
      </c>
      <c r="O86" s="87"/>
      <c r="P86" s="208">
        <f>O86*H86</f>
        <v>0</v>
      </c>
      <c r="Q86" s="208">
        <v>0</v>
      </c>
      <c r="R86" s="208">
        <f>Q86*H86</f>
        <v>0</v>
      </c>
      <c r="S86" s="208">
        <v>0</v>
      </c>
      <c r="T86" s="209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10" t="s">
        <v>128</v>
      </c>
      <c r="AT86" s="210" t="s">
        <v>124</v>
      </c>
      <c r="AU86" s="210" t="s">
        <v>80</v>
      </c>
      <c r="AY86" s="20" t="s">
        <v>123</v>
      </c>
      <c r="BE86" s="211">
        <f>IF(N86="základní",J86,0)</f>
        <v>0</v>
      </c>
      <c r="BF86" s="211">
        <f>IF(N86="snížená",J86,0)</f>
        <v>0</v>
      </c>
      <c r="BG86" s="211">
        <f>IF(N86="zákl. přenesená",J86,0)</f>
        <v>0</v>
      </c>
      <c r="BH86" s="211">
        <f>IF(N86="sníž. přenesená",J86,0)</f>
        <v>0</v>
      </c>
      <c r="BI86" s="211">
        <f>IF(N86="nulová",J86,0)</f>
        <v>0</v>
      </c>
      <c r="BJ86" s="20" t="s">
        <v>80</v>
      </c>
      <c r="BK86" s="211">
        <f>ROUND(I86*H86,2)</f>
        <v>0</v>
      </c>
      <c r="BL86" s="20" t="s">
        <v>128</v>
      </c>
      <c r="BM86" s="210" t="s">
        <v>139</v>
      </c>
    </row>
    <row r="87" s="2" customFormat="1" ht="38.55" customHeight="1">
      <c r="A87" s="41"/>
      <c r="B87" s="42"/>
      <c r="C87" s="199" t="s">
        <v>140</v>
      </c>
      <c r="D87" s="199" t="s">
        <v>124</v>
      </c>
      <c r="E87" s="200" t="s">
        <v>141</v>
      </c>
      <c r="F87" s="201" t="s">
        <v>142</v>
      </c>
      <c r="G87" s="202" t="s">
        <v>127</v>
      </c>
      <c r="H87" s="203">
        <v>1</v>
      </c>
      <c r="I87" s="204"/>
      <c r="J87" s="205">
        <f>ROUND(I87*H87,2)</f>
        <v>0</v>
      </c>
      <c r="K87" s="201" t="s">
        <v>19</v>
      </c>
      <c r="L87" s="47"/>
      <c r="M87" s="206" t="s">
        <v>19</v>
      </c>
      <c r="N87" s="207" t="s">
        <v>43</v>
      </c>
      <c r="O87" s="87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0" t="s">
        <v>128</v>
      </c>
      <c r="AT87" s="210" t="s">
        <v>124</v>
      </c>
      <c r="AU87" s="210" t="s">
        <v>80</v>
      </c>
      <c r="AY87" s="20" t="s">
        <v>123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20" t="s">
        <v>80</v>
      </c>
      <c r="BK87" s="211">
        <f>ROUND(I87*H87,2)</f>
        <v>0</v>
      </c>
      <c r="BL87" s="20" t="s">
        <v>128</v>
      </c>
      <c r="BM87" s="210" t="s">
        <v>143</v>
      </c>
    </row>
    <row r="88" s="2" customFormat="1" ht="37.8" customHeight="1">
      <c r="A88" s="41"/>
      <c r="B88" s="42"/>
      <c r="C88" s="199" t="s">
        <v>144</v>
      </c>
      <c r="D88" s="199" t="s">
        <v>124</v>
      </c>
      <c r="E88" s="200" t="s">
        <v>145</v>
      </c>
      <c r="F88" s="201" t="s">
        <v>138</v>
      </c>
      <c r="G88" s="202" t="s">
        <v>127</v>
      </c>
      <c r="H88" s="203">
        <v>1</v>
      </c>
      <c r="I88" s="204"/>
      <c r="J88" s="205">
        <f>ROUND(I88*H88,2)</f>
        <v>0</v>
      </c>
      <c r="K88" s="201" t="s">
        <v>19</v>
      </c>
      <c r="L88" s="47"/>
      <c r="M88" s="206" t="s">
        <v>19</v>
      </c>
      <c r="N88" s="207" t="s">
        <v>43</v>
      </c>
      <c r="O88" s="87"/>
      <c r="P88" s="208">
        <f>O88*H88</f>
        <v>0</v>
      </c>
      <c r="Q88" s="208">
        <v>0</v>
      </c>
      <c r="R88" s="208">
        <f>Q88*H88</f>
        <v>0</v>
      </c>
      <c r="S88" s="208">
        <v>0</v>
      </c>
      <c r="T88" s="209">
        <f>S88*H88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R88" s="210" t="s">
        <v>128</v>
      </c>
      <c r="AT88" s="210" t="s">
        <v>124</v>
      </c>
      <c r="AU88" s="210" t="s">
        <v>80</v>
      </c>
      <c r="AY88" s="20" t="s">
        <v>123</v>
      </c>
      <c r="BE88" s="211">
        <f>IF(N88="základní",J88,0)</f>
        <v>0</v>
      </c>
      <c r="BF88" s="211">
        <f>IF(N88="snížená",J88,0)</f>
        <v>0</v>
      </c>
      <c r="BG88" s="211">
        <f>IF(N88="zákl. přenesená",J88,0)</f>
        <v>0</v>
      </c>
      <c r="BH88" s="211">
        <f>IF(N88="sníž. přenesená",J88,0)</f>
        <v>0</v>
      </c>
      <c r="BI88" s="211">
        <f>IF(N88="nulová",J88,0)</f>
        <v>0</v>
      </c>
      <c r="BJ88" s="20" t="s">
        <v>80</v>
      </c>
      <c r="BK88" s="211">
        <f>ROUND(I88*H88,2)</f>
        <v>0</v>
      </c>
      <c r="BL88" s="20" t="s">
        <v>128</v>
      </c>
      <c r="BM88" s="210" t="s">
        <v>146</v>
      </c>
    </row>
    <row r="89" s="2" customFormat="1" ht="24.15" customHeight="1">
      <c r="A89" s="41"/>
      <c r="B89" s="42"/>
      <c r="C89" s="199" t="s">
        <v>147</v>
      </c>
      <c r="D89" s="199" t="s">
        <v>124</v>
      </c>
      <c r="E89" s="200" t="s">
        <v>148</v>
      </c>
      <c r="F89" s="201" t="s">
        <v>149</v>
      </c>
      <c r="G89" s="202" t="s">
        <v>127</v>
      </c>
      <c r="H89" s="203">
        <v>1</v>
      </c>
      <c r="I89" s="204"/>
      <c r="J89" s="205">
        <f>ROUND(I89*H89,2)</f>
        <v>0</v>
      </c>
      <c r="K89" s="201" t="s">
        <v>19</v>
      </c>
      <c r="L89" s="47"/>
      <c r="M89" s="206" t="s">
        <v>19</v>
      </c>
      <c r="N89" s="207" t="s">
        <v>43</v>
      </c>
      <c r="O89" s="87"/>
      <c r="P89" s="208">
        <f>O89*H89</f>
        <v>0</v>
      </c>
      <c r="Q89" s="208">
        <v>0</v>
      </c>
      <c r="R89" s="208">
        <f>Q89*H89</f>
        <v>0</v>
      </c>
      <c r="S89" s="208">
        <v>0</v>
      </c>
      <c r="T89" s="20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0" t="s">
        <v>128</v>
      </c>
      <c r="AT89" s="210" t="s">
        <v>124</v>
      </c>
      <c r="AU89" s="210" t="s">
        <v>80</v>
      </c>
      <c r="AY89" s="20" t="s">
        <v>123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0" t="s">
        <v>80</v>
      </c>
      <c r="BK89" s="211">
        <f>ROUND(I89*H89,2)</f>
        <v>0</v>
      </c>
      <c r="BL89" s="20" t="s">
        <v>128</v>
      </c>
      <c r="BM89" s="210" t="s">
        <v>150</v>
      </c>
    </row>
    <row r="90" s="11" customFormat="1" ht="25.92" customHeight="1">
      <c r="A90" s="11"/>
      <c r="B90" s="185"/>
      <c r="C90" s="186"/>
      <c r="D90" s="187" t="s">
        <v>71</v>
      </c>
      <c r="E90" s="188" t="s">
        <v>78</v>
      </c>
      <c r="F90" s="188" t="s">
        <v>151</v>
      </c>
      <c r="G90" s="186"/>
      <c r="H90" s="186"/>
      <c r="I90" s="189"/>
      <c r="J90" s="190">
        <f>BK90</f>
        <v>0</v>
      </c>
      <c r="K90" s="186"/>
      <c r="L90" s="191"/>
      <c r="M90" s="192"/>
      <c r="N90" s="193"/>
      <c r="O90" s="193"/>
      <c r="P90" s="194">
        <f>SUM(P91:P95)</f>
        <v>0</v>
      </c>
      <c r="Q90" s="193"/>
      <c r="R90" s="194">
        <f>SUM(R91:R95)</f>
        <v>0</v>
      </c>
      <c r="S90" s="193"/>
      <c r="T90" s="195">
        <f>SUM(T91:T95)</f>
        <v>0</v>
      </c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R90" s="196" t="s">
        <v>140</v>
      </c>
      <c r="AT90" s="197" t="s">
        <v>71</v>
      </c>
      <c r="AU90" s="197" t="s">
        <v>72</v>
      </c>
      <c r="AY90" s="196" t="s">
        <v>123</v>
      </c>
      <c r="BK90" s="198">
        <f>SUM(BK91:BK95)</f>
        <v>0</v>
      </c>
    </row>
    <row r="91" s="2" customFormat="1" ht="16.5" customHeight="1">
      <c r="A91" s="41"/>
      <c r="B91" s="42"/>
      <c r="C91" s="199" t="s">
        <v>152</v>
      </c>
      <c r="D91" s="199" t="s">
        <v>124</v>
      </c>
      <c r="E91" s="200" t="s">
        <v>153</v>
      </c>
      <c r="F91" s="201" t="s">
        <v>154</v>
      </c>
      <c r="G91" s="202" t="s">
        <v>155</v>
      </c>
      <c r="H91" s="203">
        <v>1</v>
      </c>
      <c r="I91" s="204"/>
      <c r="J91" s="205">
        <f>ROUND(I91*H91,2)</f>
        <v>0</v>
      </c>
      <c r="K91" s="201" t="s">
        <v>19</v>
      </c>
      <c r="L91" s="47"/>
      <c r="M91" s="206" t="s">
        <v>19</v>
      </c>
      <c r="N91" s="207" t="s">
        <v>43</v>
      </c>
      <c r="O91" s="87"/>
      <c r="P91" s="208">
        <f>O91*H91</f>
        <v>0</v>
      </c>
      <c r="Q91" s="208">
        <v>0</v>
      </c>
      <c r="R91" s="208">
        <f>Q91*H91</f>
        <v>0</v>
      </c>
      <c r="S91" s="208">
        <v>0</v>
      </c>
      <c r="T91" s="20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0" t="s">
        <v>122</v>
      </c>
      <c r="AT91" s="210" t="s">
        <v>124</v>
      </c>
      <c r="AU91" s="210" t="s">
        <v>80</v>
      </c>
      <c r="AY91" s="20" t="s">
        <v>123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20" t="s">
        <v>80</v>
      </c>
      <c r="BK91" s="211">
        <f>ROUND(I91*H91,2)</f>
        <v>0</v>
      </c>
      <c r="BL91" s="20" t="s">
        <v>122</v>
      </c>
      <c r="BM91" s="210" t="s">
        <v>156</v>
      </c>
    </row>
    <row r="92" s="2" customFormat="1" ht="24.15" customHeight="1">
      <c r="A92" s="41"/>
      <c r="B92" s="42"/>
      <c r="C92" s="199" t="s">
        <v>157</v>
      </c>
      <c r="D92" s="199" t="s">
        <v>124</v>
      </c>
      <c r="E92" s="200" t="s">
        <v>158</v>
      </c>
      <c r="F92" s="201" t="s">
        <v>159</v>
      </c>
      <c r="G92" s="202" t="s">
        <v>127</v>
      </c>
      <c r="H92" s="203">
        <v>1</v>
      </c>
      <c r="I92" s="204"/>
      <c r="J92" s="205">
        <f>ROUND(I92*H92,2)</f>
        <v>0</v>
      </c>
      <c r="K92" s="201" t="s">
        <v>19</v>
      </c>
      <c r="L92" s="47"/>
      <c r="M92" s="206" t="s">
        <v>19</v>
      </c>
      <c r="N92" s="207" t="s">
        <v>43</v>
      </c>
      <c r="O92" s="87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0" t="s">
        <v>122</v>
      </c>
      <c r="AT92" s="210" t="s">
        <v>124</v>
      </c>
      <c r="AU92" s="210" t="s">
        <v>80</v>
      </c>
      <c r="AY92" s="20" t="s">
        <v>123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0" t="s">
        <v>80</v>
      </c>
      <c r="BK92" s="211">
        <f>ROUND(I92*H92,2)</f>
        <v>0</v>
      </c>
      <c r="BL92" s="20" t="s">
        <v>122</v>
      </c>
      <c r="BM92" s="210" t="s">
        <v>160</v>
      </c>
    </row>
    <row r="93" s="2" customFormat="1" ht="16.5" customHeight="1">
      <c r="A93" s="41"/>
      <c r="B93" s="42"/>
      <c r="C93" s="199" t="s">
        <v>161</v>
      </c>
      <c r="D93" s="199" t="s">
        <v>124</v>
      </c>
      <c r="E93" s="200" t="s">
        <v>162</v>
      </c>
      <c r="F93" s="201" t="s">
        <v>163</v>
      </c>
      <c r="G93" s="202" t="s">
        <v>127</v>
      </c>
      <c r="H93" s="203">
        <v>1</v>
      </c>
      <c r="I93" s="204"/>
      <c r="J93" s="205">
        <f>ROUND(I93*H93,2)</f>
        <v>0</v>
      </c>
      <c r="K93" s="201" t="s">
        <v>19</v>
      </c>
      <c r="L93" s="47"/>
      <c r="M93" s="206" t="s">
        <v>19</v>
      </c>
      <c r="N93" s="207" t="s">
        <v>43</v>
      </c>
      <c r="O93" s="87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0" t="s">
        <v>122</v>
      </c>
      <c r="AT93" s="210" t="s">
        <v>124</v>
      </c>
      <c r="AU93" s="210" t="s">
        <v>80</v>
      </c>
      <c r="AY93" s="20" t="s">
        <v>123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20" t="s">
        <v>80</v>
      </c>
      <c r="BK93" s="211">
        <f>ROUND(I93*H93,2)</f>
        <v>0</v>
      </c>
      <c r="BL93" s="20" t="s">
        <v>122</v>
      </c>
      <c r="BM93" s="210" t="s">
        <v>164</v>
      </c>
    </row>
    <row r="94" s="2" customFormat="1" ht="16.5" customHeight="1">
      <c r="A94" s="41"/>
      <c r="B94" s="42"/>
      <c r="C94" s="199" t="s">
        <v>165</v>
      </c>
      <c r="D94" s="199" t="s">
        <v>124</v>
      </c>
      <c r="E94" s="200" t="s">
        <v>166</v>
      </c>
      <c r="F94" s="201" t="s">
        <v>167</v>
      </c>
      <c r="G94" s="202" t="s">
        <v>155</v>
      </c>
      <c r="H94" s="203">
        <v>1</v>
      </c>
      <c r="I94" s="204"/>
      <c r="J94" s="205">
        <f>ROUND(I94*H94,2)</f>
        <v>0</v>
      </c>
      <c r="K94" s="201" t="s">
        <v>19</v>
      </c>
      <c r="L94" s="47"/>
      <c r="M94" s="206" t="s">
        <v>19</v>
      </c>
      <c r="N94" s="207" t="s">
        <v>43</v>
      </c>
      <c r="O94" s="87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10" t="s">
        <v>122</v>
      </c>
      <c r="AT94" s="210" t="s">
        <v>124</v>
      </c>
      <c r="AU94" s="210" t="s">
        <v>80</v>
      </c>
      <c r="AY94" s="20" t="s">
        <v>123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20" t="s">
        <v>80</v>
      </c>
      <c r="BK94" s="211">
        <f>ROUND(I94*H94,2)</f>
        <v>0</v>
      </c>
      <c r="BL94" s="20" t="s">
        <v>122</v>
      </c>
      <c r="BM94" s="210" t="s">
        <v>168</v>
      </c>
    </row>
    <row r="95" s="2" customFormat="1" ht="16.5" customHeight="1">
      <c r="A95" s="41"/>
      <c r="B95" s="42"/>
      <c r="C95" s="199" t="s">
        <v>8</v>
      </c>
      <c r="D95" s="199" t="s">
        <v>124</v>
      </c>
      <c r="E95" s="200" t="s">
        <v>169</v>
      </c>
      <c r="F95" s="201" t="s">
        <v>170</v>
      </c>
      <c r="G95" s="202" t="s">
        <v>155</v>
      </c>
      <c r="H95" s="203">
        <v>1</v>
      </c>
      <c r="I95" s="204"/>
      <c r="J95" s="205">
        <f>ROUND(I95*H95,2)</f>
        <v>0</v>
      </c>
      <c r="K95" s="201" t="s">
        <v>19</v>
      </c>
      <c r="L95" s="47"/>
      <c r="M95" s="212" t="s">
        <v>19</v>
      </c>
      <c r="N95" s="213" t="s">
        <v>43</v>
      </c>
      <c r="O95" s="21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0" t="s">
        <v>122</v>
      </c>
      <c r="AT95" s="210" t="s">
        <v>124</v>
      </c>
      <c r="AU95" s="210" t="s">
        <v>80</v>
      </c>
      <c r="AY95" s="20" t="s">
        <v>123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0" t="s">
        <v>80</v>
      </c>
      <c r="BK95" s="211">
        <f>ROUND(I95*H95,2)</f>
        <v>0</v>
      </c>
      <c r="BL95" s="20" t="s">
        <v>122</v>
      </c>
      <c r="BM95" s="210" t="s">
        <v>171</v>
      </c>
    </row>
    <row r="96" s="2" customFormat="1" ht="6.96" customHeight="1">
      <c r="A96" s="41"/>
      <c r="B96" s="62"/>
      <c r="C96" s="63"/>
      <c r="D96" s="63"/>
      <c r="E96" s="63"/>
      <c r="F96" s="63"/>
      <c r="G96" s="63"/>
      <c r="H96" s="63"/>
      <c r="I96" s="63"/>
      <c r="J96" s="63"/>
      <c r="K96" s="63"/>
      <c r="L96" s="47"/>
      <c r="M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</sheetData>
  <sheetProtection sheet="1" autoFilter="0" formatColumns="0" formatRows="0" objects="1" scenarios="1" spinCount="100000" saltValue="yF/j27lkZAF0jzFFjgoGaQlzbeeCi/AQopJR3fFTXOGQ6Dr2zz8TzD09leiflvBK83+7eMIdAgKHWyfpcCnc3w==" hashValue="v4QhS6nj4E6juLZcbyCKrlA8AaFvrE6hqsrqhw0a7vdEngIaBWlj6/nI9kqbxWd9ka6MIeZXBbbUKGqePtqsOg==" algorithmName="SHA-512" password="E4BF"/>
  <autoFilter ref="C80:K9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85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zakázky'!K6</f>
        <v>Sanace vlhkosti objektu gymnázia Příční 16, Brno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172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zakázky'!AN8</f>
        <v>21. 4. 2024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zakázky'!AN13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9"/>
      <c r="G18" s="139"/>
      <c r="H18" s="139"/>
      <c r="I18" s="135" t="s">
        <v>28</v>
      </c>
      <c r="J18" s="36" t="str">
        <f>'Rekapitulace zakázky'!AN14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zakázky'!AN19="","",'Rekapitulace zakázky'!AN19)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zakázky'!E20="","",'Rekapitulace zakázky'!E20)</f>
        <v xml:space="preserve"> </v>
      </c>
      <c r="F24" s="41"/>
      <c r="G24" s="41"/>
      <c r="H24" s="41"/>
      <c r="I24" s="135" t="s">
        <v>28</v>
      </c>
      <c r="J24" s="139" t="str">
        <f>IF('Rekapitulace zakázky'!AN20="","",'Rekapitulace zakázky'!AN20)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ROUND(J86,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ROUND((SUM(BE86:BE133)),  2)</f>
        <v>0</v>
      </c>
      <c r="G33" s="41"/>
      <c r="H33" s="41"/>
      <c r="I33" s="151">
        <v>0.20999999999999999</v>
      </c>
      <c r="J33" s="150">
        <f>ROUND(((SUM(BE86:BE133))*I33),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ROUND((SUM(BF86:BF133)),  2)</f>
        <v>0</v>
      </c>
      <c r="G34" s="41"/>
      <c r="H34" s="41"/>
      <c r="I34" s="151">
        <v>0.12</v>
      </c>
      <c r="J34" s="150">
        <f>ROUND(((SUM(BF86:BF133))*I34),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ROUND((SUM(BG86:BG133)),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ROUND((SUM(BH86:BH133)),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ROUND((SUM(BI86:BI133)),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Sanace vlhkosti objektu gymnázia Příční 16, Brno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24/04/18 A - Zóna A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parc.č. 508, Příční 123/16, Brno</v>
      </c>
      <c r="G52" s="43"/>
      <c r="H52" s="43"/>
      <c r="I52" s="35" t="s">
        <v>23</v>
      </c>
      <c r="J52" s="75" t="str">
        <f>IF(J12="","",J12)</f>
        <v>21. 4. 2024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Gymnázium Brno, třída Kapitána Jaroše, příspěvková</v>
      </c>
      <c r="G54" s="43"/>
      <c r="H54" s="43"/>
      <c r="I54" s="35" t="s">
        <v>31</v>
      </c>
      <c r="J54" s="39" t="str">
        <f>E21</f>
        <v>ZEJDA-SANACE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J86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173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7"/>
      <c r="C61" s="218"/>
      <c r="D61" s="219" t="s">
        <v>174</v>
      </c>
      <c r="E61" s="220"/>
      <c r="F61" s="220"/>
      <c r="G61" s="220"/>
      <c r="H61" s="220"/>
      <c r="I61" s="220"/>
      <c r="J61" s="221">
        <f>J88</f>
        <v>0</v>
      </c>
      <c r="K61" s="218"/>
      <c r="L61" s="22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7"/>
      <c r="C62" s="218"/>
      <c r="D62" s="219" t="s">
        <v>175</v>
      </c>
      <c r="E62" s="220"/>
      <c r="F62" s="220"/>
      <c r="G62" s="220"/>
      <c r="H62" s="220"/>
      <c r="I62" s="220"/>
      <c r="J62" s="221">
        <f>J95</f>
        <v>0</v>
      </c>
      <c r="K62" s="218"/>
      <c r="L62" s="22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7"/>
      <c r="C63" s="218"/>
      <c r="D63" s="219" t="s">
        <v>176</v>
      </c>
      <c r="E63" s="220"/>
      <c r="F63" s="220"/>
      <c r="G63" s="220"/>
      <c r="H63" s="220"/>
      <c r="I63" s="220"/>
      <c r="J63" s="221">
        <f>J110</f>
        <v>0</v>
      </c>
      <c r="K63" s="218"/>
      <c r="L63" s="22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12" customFormat="1" ht="19.92" customHeight="1">
      <c r="A64" s="12"/>
      <c r="B64" s="217"/>
      <c r="C64" s="218"/>
      <c r="D64" s="219" t="s">
        <v>177</v>
      </c>
      <c r="E64" s="220"/>
      <c r="F64" s="220"/>
      <c r="G64" s="220"/>
      <c r="H64" s="220"/>
      <c r="I64" s="220"/>
      <c r="J64" s="221">
        <f>J120</f>
        <v>0</v>
      </c>
      <c r="K64" s="218"/>
      <c r="L64" s="22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9" customFormat="1" ht="24.96" customHeight="1">
      <c r="A65" s="9"/>
      <c r="B65" s="168"/>
      <c r="C65" s="169"/>
      <c r="D65" s="170" t="s">
        <v>178</v>
      </c>
      <c r="E65" s="171"/>
      <c r="F65" s="171"/>
      <c r="G65" s="171"/>
      <c r="H65" s="171"/>
      <c r="I65" s="171"/>
      <c r="J65" s="172">
        <f>J124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2" customFormat="1" ht="19.92" customHeight="1">
      <c r="A66" s="12"/>
      <c r="B66" s="217"/>
      <c r="C66" s="218"/>
      <c r="D66" s="219" t="s">
        <v>179</v>
      </c>
      <c r="E66" s="220"/>
      <c r="F66" s="220"/>
      <c r="G66" s="220"/>
      <c r="H66" s="220"/>
      <c r="I66" s="220"/>
      <c r="J66" s="221">
        <f>J125</f>
        <v>0</v>
      </c>
      <c r="K66" s="218"/>
      <c r="L66" s="22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65"/>
      <c r="J72" s="65"/>
      <c r="K72" s="65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6" t="s">
        <v>107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5" t="s">
        <v>16</v>
      </c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63" t="str">
        <f>E7</f>
        <v>Sanace vlhkosti objektu gymnázia Příční 16, Brno</v>
      </c>
      <c r="F76" s="35"/>
      <c r="G76" s="35"/>
      <c r="H76" s="35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99</v>
      </c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6.5" customHeight="1">
      <c r="A78" s="41"/>
      <c r="B78" s="42"/>
      <c r="C78" s="43"/>
      <c r="D78" s="43"/>
      <c r="E78" s="72" t="str">
        <f>E9</f>
        <v>24/04/18 A - Zóna A</v>
      </c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21</v>
      </c>
      <c r="D80" s="43"/>
      <c r="E80" s="43"/>
      <c r="F80" s="30" t="str">
        <f>F12</f>
        <v>parc.č. 508, Příční 123/16, Brno</v>
      </c>
      <c r="G80" s="43"/>
      <c r="H80" s="43"/>
      <c r="I80" s="35" t="s">
        <v>23</v>
      </c>
      <c r="J80" s="75" t="str">
        <f>IF(J12="","",J12)</f>
        <v>21. 4. 2024</v>
      </c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5.65" customHeight="1">
      <c r="A82" s="41"/>
      <c r="B82" s="42"/>
      <c r="C82" s="35" t="s">
        <v>25</v>
      </c>
      <c r="D82" s="43"/>
      <c r="E82" s="43"/>
      <c r="F82" s="30" t="str">
        <f>E15</f>
        <v>Gymnázium Brno, třída Kapitána Jaroše, příspěvková</v>
      </c>
      <c r="G82" s="43"/>
      <c r="H82" s="43"/>
      <c r="I82" s="35" t="s">
        <v>31</v>
      </c>
      <c r="J82" s="39" t="str">
        <f>E21</f>
        <v>ZEJDA-SANACE s.r.o.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29</v>
      </c>
      <c r="D83" s="43"/>
      <c r="E83" s="43"/>
      <c r="F83" s="30" t="str">
        <f>IF(E18="","",E18)</f>
        <v>Vyplň údaj</v>
      </c>
      <c r="G83" s="43"/>
      <c r="H83" s="43"/>
      <c r="I83" s="35" t="s">
        <v>34</v>
      </c>
      <c r="J83" s="39" t="str">
        <f>E24</f>
        <v xml:space="preserve"> </v>
      </c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0.32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10" customFormat="1" ht="29.28" customHeight="1">
      <c r="A85" s="174"/>
      <c r="B85" s="175"/>
      <c r="C85" s="176" t="s">
        <v>108</v>
      </c>
      <c r="D85" s="177" t="s">
        <v>57</v>
      </c>
      <c r="E85" s="177" t="s">
        <v>53</v>
      </c>
      <c r="F85" s="177" t="s">
        <v>54</v>
      </c>
      <c r="G85" s="177" t="s">
        <v>109</v>
      </c>
      <c r="H85" s="177" t="s">
        <v>110</v>
      </c>
      <c r="I85" s="177" t="s">
        <v>111</v>
      </c>
      <c r="J85" s="177" t="s">
        <v>103</v>
      </c>
      <c r="K85" s="178" t="s">
        <v>112</v>
      </c>
      <c r="L85" s="179"/>
      <c r="M85" s="95" t="s">
        <v>19</v>
      </c>
      <c r="N85" s="96" t="s">
        <v>42</v>
      </c>
      <c r="O85" s="96" t="s">
        <v>113</v>
      </c>
      <c r="P85" s="96" t="s">
        <v>114</v>
      </c>
      <c r="Q85" s="96" t="s">
        <v>115</v>
      </c>
      <c r="R85" s="96" t="s">
        <v>116</v>
      </c>
      <c r="S85" s="96" t="s">
        <v>117</v>
      </c>
      <c r="T85" s="97" t="s">
        <v>118</v>
      </c>
      <c r="U85" s="174"/>
      <c r="V85" s="174"/>
      <c r="W85" s="174"/>
      <c r="X85" s="174"/>
      <c r="Y85" s="174"/>
      <c r="Z85" s="174"/>
      <c r="AA85" s="174"/>
      <c r="AB85" s="174"/>
      <c r="AC85" s="174"/>
      <c r="AD85" s="174"/>
      <c r="AE85" s="174"/>
    </row>
    <row r="86" s="2" customFormat="1" ht="22.8" customHeight="1">
      <c r="A86" s="41"/>
      <c r="B86" s="42"/>
      <c r="C86" s="102" t="s">
        <v>119</v>
      </c>
      <c r="D86" s="43"/>
      <c r="E86" s="43"/>
      <c r="F86" s="43"/>
      <c r="G86" s="43"/>
      <c r="H86" s="43"/>
      <c r="I86" s="43"/>
      <c r="J86" s="180">
        <f>BK86</f>
        <v>0</v>
      </c>
      <c r="K86" s="43"/>
      <c r="L86" s="47"/>
      <c r="M86" s="98"/>
      <c r="N86" s="181"/>
      <c r="O86" s="99"/>
      <c r="P86" s="182">
        <f>P87+P124</f>
        <v>0</v>
      </c>
      <c r="Q86" s="99"/>
      <c r="R86" s="182">
        <f>R87+R124</f>
        <v>0</v>
      </c>
      <c r="S86" s="99"/>
      <c r="T86" s="183">
        <f>T87+T124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71</v>
      </c>
      <c r="AU86" s="20" t="s">
        <v>104</v>
      </c>
      <c r="BK86" s="184">
        <f>BK87+BK124</f>
        <v>0</v>
      </c>
    </row>
    <row r="87" s="11" customFormat="1" ht="25.92" customHeight="1">
      <c r="A87" s="11"/>
      <c r="B87" s="185"/>
      <c r="C87" s="186"/>
      <c r="D87" s="187" t="s">
        <v>71</v>
      </c>
      <c r="E87" s="188" t="s">
        <v>180</v>
      </c>
      <c r="F87" s="188" t="s">
        <v>181</v>
      </c>
      <c r="G87" s="186"/>
      <c r="H87" s="186"/>
      <c r="I87" s="189"/>
      <c r="J87" s="190">
        <f>BK87</f>
        <v>0</v>
      </c>
      <c r="K87" s="186"/>
      <c r="L87" s="191"/>
      <c r="M87" s="192"/>
      <c r="N87" s="193"/>
      <c r="O87" s="193"/>
      <c r="P87" s="194">
        <f>P88+P95+P110+P120</f>
        <v>0</v>
      </c>
      <c r="Q87" s="193"/>
      <c r="R87" s="194">
        <f>R88+R95+R110+R120</f>
        <v>0</v>
      </c>
      <c r="S87" s="193"/>
      <c r="T87" s="195">
        <f>T88+T95+T110+T120</f>
        <v>0</v>
      </c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R87" s="196" t="s">
        <v>80</v>
      </c>
      <c r="AT87" s="197" t="s">
        <v>71</v>
      </c>
      <c r="AU87" s="197" t="s">
        <v>72</v>
      </c>
      <c r="AY87" s="196" t="s">
        <v>123</v>
      </c>
      <c r="BK87" s="198">
        <f>BK88+BK95+BK110+BK120</f>
        <v>0</v>
      </c>
    </row>
    <row r="88" s="11" customFormat="1" ht="22.8" customHeight="1">
      <c r="A88" s="11"/>
      <c r="B88" s="185"/>
      <c r="C88" s="186"/>
      <c r="D88" s="187" t="s">
        <v>71</v>
      </c>
      <c r="E88" s="223" t="s">
        <v>82</v>
      </c>
      <c r="F88" s="223" t="s">
        <v>182</v>
      </c>
      <c r="G88" s="186"/>
      <c r="H88" s="186"/>
      <c r="I88" s="189"/>
      <c r="J88" s="224">
        <f>BK88</f>
        <v>0</v>
      </c>
      <c r="K88" s="186"/>
      <c r="L88" s="191"/>
      <c r="M88" s="192"/>
      <c r="N88" s="193"/>
      <c r="O88" s="193"/>
      <c r="P88" s="194">
        <f>SUM(P89:P94)</f>
        <v>0</v>
      </c>
      <c r="Q88" s="193"/>
      <c r="R88" s="194">
        <f>SUM(R89:R94)</f>
        <v>0</v>
      </c>
      <c r="S88" s="193"/>
      <c r="T88" s="195">
        <f>SUM(T89:T94)</f>
        <v>0</v>
      </c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R88" s="196" t="s">
        <v>80</v>
      </c>
      <c r="AT88" s="197" t="s">
        <v>71</v>
      </c>
      <c r="AU88" s="197" t="s">
        <v>80</v>
      </c>
      <c r="AY88" s="196" t="s">
        <v>123</v>
      </c>
      <c r="BK88" s="198">
        <f>SUM(BK89:BK94)</f>
        <v>0</v>
      </c>
    </row>
    <row r="89" s="2" customFormat="1" ht="16.5" customHeight="1">
      <c r="A89" s="41"/>
      <c r="B89" s="42"/>
      <c r="C89" s="199" t="s">
        <v>80</v>
      </c>
      <c r="D89" s="199" t="s">
        <v>124</v>
      </c>
      <c r="E89" s="200" t="s">
        <v>183</v>
      </c>
      <c r="F89" s="201" t="s">
        <v>184</v>
      </c>
      <c r="G89" s="202" t="s">
        <v>185</v>
      </c>
      <c r="H89" s="203">
        <v>40.200000000000003</v>
      </c>
      <c r="I89" s="204"/>
      <c r="J89" s="205">
        <f>ROUND(I89*H89,2)</f>
        <v>0</v>
      </c>
      <c r="K89" s="201" t="s">
        <v>19</v>
      </c>
      <c r="L89" s="47"/>
      <c r="M89" s="206" t="s">
        <v>19</v>
      </c>
      <c r="N89" s="207" t="s">
        <v>43</v>
      </c>
      <c r="O89" s="87"/>
      <c r="P89" s="208">
        <f>O89*H89</f>
        <v>0</v>
      </c>
      <c r="Q89" s="208">
        <v>0</v>
      </c>
      <c r="R89" s="208">
        <f>Q89*H89</f>
        <v>0</v>
      </c>
      <c r="S89" s="208">
        <v>0</v>
      </c>
      <c r="T89" s="20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0" t="s">
        <v>122</v>
      </c>
      <c r="AT89" s="210" t="s">
        <v>124</v>
      </c>
      <c r="AU89" s="210" t="s">
        <v>82</v>
      </c>
      <c r="AY89" s="20" t="s">
        <v>123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0" t="s">
        <v>80</v>
      </c>
      <c r="BK89" s="211">
        <f>ROUND(I89*H89,2)</f>
        <v>0</v>
      </c>
      <c r="BL89" s="20" t="s">
        <v>122</v>
      </c>
      <c r="BM89" s="210" t="s">
        <v>186</v>
      </c>
    </row>
    <row r="90" s="13" customFormat="1">
      <c r="A90" s="13"/>
      <c r="B90" s="225"/>
      <c r="C90" s="226"/>
      <c r="D90" s="227" t="s">
        <v>187</v>
      </c>
      <c r="E90" s="228" t="s">
        <v>19</v>
      </c>
      <c r="F90" s="229" t="s">
        <v>188</v>
      </c>
      <c r="G90" s="226"/>
      <c r="H90" s="228" t="s">
        <v>19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187</v>
      </c>
      <c r="AU90" s="235" t="s">
        <v>82</v>
      </c>
      <c r="AV90" s="13" t="s">
        <v>80</v>
      </c>
      <c r="AW90" s="13" t="s">
        <v>33</v>
      </c>
      <c r="AX90" s="13" t="s">
        <v>72</v>
      </c>
      <c r="AY90" s="235" t="s">
        <v>123</v>
      </c>
    </row>
    <row r="91" s="14" customFormat="1">
      <c r="A91" s="14"/>
      <c r="B91" s="236"/>
      <c r="C91" s="237"/>
      <c r="D91" s="227" t="s">
        <v>187</v>
      </c>
      <c r="E91" s="238" t="s">
        <v>19</v>
      </c>
      <c r="F91" s="239" t="s">
        <v>189</v>
      </c>
      <c r="G91" s="237"/>
      <c r="H91" s="240">
        <v>40.200000000000003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187</v>
      </c>
      <c r="AU91" s="246" t="s">
        <v>82</v>
      </c>
      <c r="AV91" s="14" t="s">
        <v>82</v>
      </c>
      <c r="AW91" s="14" t="s">
        <v>33</v>
      </c>
      <c r="AX91" s="14" t="s">
        <v>80</v>
      </c>
      <c r="AY91" s="246" t="s">
        <v>123</v>
      </c>
    </row>
    <row r="92" s="2" customFormat="1" ht="16.5" customHeight="1">
      <c r="A92" s="41"/>
      <c r="B92" s="42"/>
      <c r="C92" s="199" t="s">
        <v>82</v>
      </c>
      <c r="D92" s="199" t="s">
        <v>124</v>
      </c>
      <c r="E92" s="200" t="s">
        <v>190</v>
      </c>
      <c r="F92" s="201" t="s">
        <v>191</v>
      </c>
      <c r="G92" s="202" t="s">
        <v>192</v>
      </c>
      <c r="H92" s="203">
        <v>528.68399999999997</v>
      </c>
      <c r="I92" s="204"/>
      <c r="J92" s="205">
        <f>ROUND(I92*H92,2)</f>
        <v>0</v>
      </c>
      <c r="K92" s="201" t="s">
        <v>19</v>
      </c>
      <c r="L92" s="47"/>
      <c r="M92" s="206" t="s">
        <v>19</v>
      </c>
      <c r="N92" s="207" t="s">
        <v>43</v>
      </c>
      <c r="O92" s="87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0" t="s">
        <v>122</v>
      </c>
      <c r="AT92" s="210" t="s">
        <v>124</v>
      </c>
      <c r="AU92" s="210" t="s">
        <v>82</v>
      </c>
      <c r="AY92" s="20" t="s">
        <v>123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0" t="s">
        <v>80</v>
      </c>
      <c r="BK92" s="211">
        <f>ROUND(I92*H92,2)</f>
        <v>0</v>
      </c>
      <c r="BL92" s="20" t="s">
        <v>122</v>
      </c>
      <c r="BM92" s="210" t="s">
        <v>193</v>
      </c>
    </row>
    <row r="93" s="13" customFormat="1">
      <c r="A93" s="13"/>
      <c r="B93" s="225"/>
      <c r="C93" s="226"/>
      <c r="D93" s="227" t="s">
        <v>187</v>
      </c>
      <c r="E93" s="228" t="s">
        <v>19</v>
      </c>
      <c r="F93" s="229" t="s">
        <v>194</v>
      </c>
      <c r="G93" s="226"/>
      <c r="H93" s="228" t="s">
        <v>19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187</v>
      </c>
      <c r="AU93" s="235" t="s">
        <v>82</v>
      </c>
      <c r="AV93" s="13" t="s">
        <v>80</v>
      </c>
      <c r="AW93" s="13" t="s">
        <v>33</v>
      </c>
      <c r="AX93" s="13" t="s">
        <v>72</v>
      </c>
      <c r="AY93" s="235" t="s">
        <v>123</v>
      </c>
    </row>
    <row r="94" s="14" customFormat="1">
      <c r="A94" s="14"/>
      <c r="B94" s="236"/>
      <c r="C94" s="237"/>
      <c r="D94" s="227" t="s">
        <v>187</v>
      </c>
      <c r="E94" s="238" t="s">
        <v>19</v>
      </c>
      <c r="F94" s="239" t="s">
        <v>195</v>
      </c>
      <c r="G94" s="237"/>
      <c r="H94" s="240">
        <v>528.68399999999997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187</v>
      </c>
      <c r="AU94" s="246" t="s">
        <v>82</v>
      </c>
      <c r="AV94" s="14" t="s">
        <v>82</v>
      </c>
      <c r="AW94" s="14" t="s">
        <v>33</v>
      </c>
      <c r="AX94" s="14" t="s">
        <v>80</v>
      </c>
      <c r="AY94" s="246" t="s">
        <v>123</v>
      </c>
    </row>
    <row r="95" s="11" customFormat="1" ht="22.8" customHeight="1">
      <c r="A95" s="11"/>
      <c r="B95" s="185"/>
      <c r="C95" s="186"/>
      <c r="D95" s="187" t="s">
        <v>71</v>
      </c>
      <c r="E95" s="223" t="s">
        <v>196</v>
      </c>
      <c r="F95" s="223" t="s">
        <v>197</v>
      </c>
      <c r="G95" s="186"/>
      <c r="H95" s="186"/>
      <c r="I95" s="189"/>
      <c r="J95" s="224">
        <f>BK95</f>
        <v>0</v>
      </c>
      <c r="K95" s="186"/>
      <c r="L95" s="191"/>
      <c r="M95" s="192"/>
      <c r="N95" s="193"/>
      <c r="O95" s="193"/>
      <c r="P95" s="194">
        <f>SUM(P96:P109)</f>
        <v>0</v>
      </c>
      <c r="Q95" s="193"/>
      <c r="R95" s="194">
        <f>SUM(R96:R109)</f>
        <v>0</v>
      </c>
      <c r="S95" s="193"/>
      <c r="T95" s="195">
        <f>SUM(T96:T109)</f>
        <v>0</v>
      </c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R95" s="196" t="s">
        <v>80</v>
      </c>
      <c r="AT95" s="197" t="s">
        <v>71</v>
      </c>
      <c r="AU95" s="197" t="s">
        <v>80</v>
      </c>
      <c r="AY95" s="196" t="s">
        <v>123</v>
      </c>
      <c r="BK95" s="198">
        <f>SUM(BK96:BK109)</f>
        <v>0</v>
      </c>
    </row>
    <row r="96" s="2" customFormat="1" ht="21.75" customHeight="1">
      <c r="A96" s="41"/>
      <c r="B96" s="42"/>
      <c r="C96" s="199" t="s">
        <v>133</v>
      </c>
      <c r="D96" s="199" t="s">
        <v>124</v>
      </c>
      <c r="E96" s="200" t="s">
        <v>198</v>
      </c>
      <c r="F96" s="201" t="s">
        <v>199</v>
      </c>
      <c r="G96" s="202" t="s">
        <v>185</v>
      </c>
      <c r="H96" s="203">
        <v>40.667999999999999</v>
      </c>
      <c r="I96" s="204"/>
      <c r="J96" s="205">
        <f>ROUND(I96*H96,2)</f>
        <v>0</v>
      </c>
      <c r="K96" s="201" t="s">
        <v>19</v>
      </c>
      <c r="L96" s="47"/>
      <c r="M96" s="206" t="s">
        <v>19</v>
      </c>
      <c r="N96" s="207" t="s">
        <v>43</v>
      </c>
      <c r="O96" s="87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0" t="s">
        <v>122</v>
      </c>
      <c r="AT96" s="210" t="s">
        <v>124</v>
      </c>
      <c r="AU96" s="210" t="s">
        <v>82</v>
      </c>
      <c r="AY96" s="20" t="s">
        <v>123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0" t="s">
        <v>80</v>
      </c>
      <c r="BK96" s="211">
        <f>ROUND(I96*H96,2)</f>
        <v>0</v>
      </c>
      <c r="BL96" s="20" t="s">
        <v>122</v>
      </c>
      <c r="BM96" s="210" t="s">
        <v>200</v>
      </c>
    </row>
    <row r="97" s="13" customFormat="1">
      <c r="A97" s="13"/>
      <c r="B97" s="225"/>
      <c r="C97" s="226"/>
      <c r="D97" s="227" t="s">
        <v>187</v>
      </c>
      <c r="E97" s="228" t="s">
        <v>19</v>
      </c>
      <c r="F97" s="229" t="s">
        <v>201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187</v>
      </c>
      <c r="AU97" s="235" t="s">
        <v>82</v>
      </c>
      <c r="AV97" s="13" t="s">
        <v>80</v>
      </c>
      <c r="AW97" s="13" t="s">
        <v>33</v>
      </c>
      <c r="AX97" s="13" t="s">
        <v>72</v>
      </c>
      <c r="AY97" s="235" t="s">
        <v>123</v>
      </c>
    </row>
    <row r="98" s="14" customFormat="1">
      <c r="A98" s="14"/>
      <c r="B98" s="236"/>
      <c r="C98" s="237"/>
      <c r="D98" s="227" t="s">
        <v>187</v>
      </c>
      <c r="E98" s="238" t="s">
        <v>19</v>
      </c>
      <c r="F98" s="239" t="s">
        <v>202</v>
      </c>
      <c r="G98" s="237"/>
      <c r="H98" s="240">
        <v>39.817999999999998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187</v>
      </c>
      <c r="AU98" s="246" t="s">
        <v>82</v>
      </c>
      <c r="AV98" s="14" t="s">
        <v>82</v>
      </c>
      <c r="AW98" s="14" t="s">
        <v>33</v>
      </c>
      <c r="AX98" s="14" t="s">
        <v>72</v>
      </c>
      <c r="AY98" s="246" t="s">
        <v>123</v>
      </c>
    </row>
    <row r="99" s="13" customFormat="1">
      <c r="A99" s="13"/>
      <c r="B99" s="225"/>
      <c r="C99" s="226"/>
      <c r="D99" s="227" t="s">
        <v>187</v>
      </c>
      <c r="E99" s="228" t="s">
        <v>19</v>
      </c>
      <c r="F99" s="229" t="s">
        <v>203</v>
      </c>
      <c r="G99" s="226"/>
      <c r="H99" s="228" t="s">
        <v>19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187</v>
      </c>
      <c r="AU99" s="235" t="s">
        <v>82</v>
      </c>
      <c r="AV99" s="13" t="s">
        <v>80</v>
      </c>
      <c r="AW99" s="13" t="s">
        <v>33</v>
      </c>
      <c r="AX99" s="13" t="s">
        <v>72</v>
      </c>
      <c r="AY99" s="235" t="s">
        <v>123</v>
      </c>
    </row>
    <row r="100" s="14" customFormat="1">
      <c r="A100" s="14"/>
      <c r="B100" s="236"/>
      <c r="C100" s="237"/>
      <c r="D100" s="227" t="s">
        <v>187</v>
      </c>
      <c r="E100" s="238" t="s">
        <v>19</v>
      </c>
      <c r="F100" s="239" t="s">
        <v>204</v>
      </c>
      <c r="G100" s="237"/>
      <c r="H100" s="240">
        <v>0.84999999999999998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187</v>
      </c>
      <c r="AU100" s="246" t="s">
        <v>82</v>
      </c>
      <c r="AV100" s="14" t="s">
        <v>82</v>
      </c>
      <c r="AW100" s="14" t="s">
        <v>33</v>
      </c>
      <c r="AX100" s="14" t="s">
        <v>72</v>
      </c>
      <c r="AY100" s="246" t="s">
        <v>123</v>
      </c>
    </row>
    <row r="101" s="15" customFormat="1">
      <c r="A101" s="15"/>
      <c r="B101" s="247"/>
      <c r="C101" s="248"/>
      <c r="D101" s="227" t="s">
        <v>187</v>
      </c>
      <c r="E101" s="249" t="s">
        <v>19</v>
      </c>
      <c r="F101" s="250" t="s">
        <v>205</v>
      </c>
      <c r="G101" s="248"/>
      <c r="H101" s="251">
        <v>40.667999999999999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7" t="s">
        <v>187</v>
      </c>
      <c r="AU101" s="257" t="s">
        <v>82</v>
      </c>
      <c r="AV101" s="15" t="s">
        <v>122</v>
      </c>
      <c r="AW101" s="15" t="s">
        <v>33</v>
      </c>
      <c r="AX101" s="15" t="s">
        <v>80</v>
      </c>
      <c r="AY101" s="257" t="s">
        <v>123</v>
      </c>
    </row>
    <row r="102" s="2" customFormat="1" ht="24.15" customHeight="1">
      <c r="A102" s="41"/>
      <c r="B102" s="42"/>
      <c r="C102" s="199" t="s">
        <v>122</v>
      </c>
      <c r="D102" s="199" t="s">
        <v>124</v>
      </c>
      <c r="E102" s="200" t="s">
        <v>206</v>
      </c>
      <c r="F102" s="201" t="s">
        <v>207</v>
      </c>
      <c r="G102" s="202" t="s">
        <v>208</v>
      </c>
      <c r="H102" s="203">
        <v>5</v>
      </c>
      <c r="I102" s="204"/>
      <c r="J102" s="205">
        <f>ROUND(I102*H102,2)</f>
        <v>0</v>
      </c>
      <c r="K102" s="201" t="s">
        <v>19</v>
      </c>
      <c r="L102" s="47"/>
      <c r="M102" s="206" t="s">
        <v>19</v>
      </c>
      <c r="N102" s="207" t="s">
        <v>43</v>
      </c>
      <c r="O102" s="87"/>
      <c r="P102" s="208">
        <f>O102*H102</f>
        <v>0</v>
      </c>
      <c r="Q102" s="208">
        <v>0</v>
      </c>
      <c r="R102" s="208">
        <f>Q102*H102</f>
        <v>0</v>
      </c>
      <c r="S102" s="208">
        <v>0</v>
      </c>
      <c r="T102" s="209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0" t="s">
        <v>122</v>
      </c>
      <c r="AT102" s="210" t="s">
        <v>124</v>
      </c>
      <c r="AU102" s="210" t="s">
        <v>82</v>
      </c>
      <c r="AY102" s="20" t="s">
        <v>123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20" t="s">
        <v>80</v>
      </c>
      <c r="BK102" s="211">
        <f>ROUND(I102*H102,2)</f>
        <v>0</v>
      </c>
      <c r="BL102" s="20" t="s">
        <v>122</v>
      </c>
      <c r="BM102" s="210" t="s">
        <v>209</v>
      </c>
    </row>
    <row r="103" s="14" customFormat="1">
      <c r="A103" s="14"/>
      <c r="B103" s="236"/>
      <c r="C103" s="237"/>
      <c r="D103" s="227" t="s">
        <v>187</v>
      </c>
      <c r="E103" s="238" t="s">
        <v>19</v>
      </c>
      <c r="F103" s="239" t="s">
        <v>140</v>
      </c>
      <c r="G103" s="237"/>
      <c r="H103" s="240">
        <v>5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187</v>
      </c>
      <c r="AU103" s="246" t="s">
        <v>82</v>
      </c>
      <c r="AV103" s="14" t="s">
        <v>82</v>
      </c>
      <c r="AW103" s="14" t="s">
        <v>33</v>
      </c>
      <c r="AX103" s="14" t="s">
        <v>80</v>
      </c>
      <c r="AY103" s="246" t="s">
        <v>123</v>
      </c>
    </row>
    <row r="104" s="2" customFormat="1" ht="24.15" customHeight="1">
      <c r="A104" s="41"/>
      <c r="B104" s="42"/>
      <c r="C104" s="199" t="s">
        <v>140</v>
      </c>
      <c r="D104" s="199" t="s">
        <v>124</v>
      </c>
      <c r="E104" s="200" t="s">
        <v>210</v>
      </c>
      <c r="F104" s="201" t="s">
        <v>211</v>
      </c>
      <c r="G104" s="202" t="s">
        <v>185</v>
      </c>
      <c r="H104" s="203">
        <v>4.0670000000000002</v>
      </c>
      <c r="I104" s="204"/>
      <c r="J104" s="205">
        <f>ROUND(I104*H104,2)</f>
        <v>0</v>
      </c>
      <c r="K104" s="201" t="s">
        <v>19</v>
      </c>
      <c r="L104" s="47"/>
      <c r="M104" s="206" t="s">
        <v>19</v>
      </c>
      <c r="N104" s="207" t="s">
        <v>43</v>
      </c>
      <c r="O104" s="87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0" t="s">
        <v>122</v>
      </c>
      <c r="AT104" s="210" t="s">
        <v>124</v>
      </c>
      <c r="AU104" s="210" t="s">
        <v>82</v>
      </c>
      <c r="AY104" s="20" t="s">
        <v>123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20" t="s">
        <v>80</v>
      </c>
      <c r="BK104" s="211">
        <f>ROUND(I104*H104,2)</f>
        <v>0</v>
      </c>
      <c r="BL104" s="20" t="s">
        <v>122</v>
      </c>
      <c r="BM104" s="210" t="s">
        <v>212</v>
      </c>
    </row>
    <row r="105" s="13" customFormat="1">
      <c r="A105" s="13"/>
      <c r="B105" s="225"/>
      <c r="C105" s="226"/>
      <c r="D105" s="227" t="s">
        <v>187</v>
      </c>
      <c r="E105" s="228" t="s">
        <v>19</v>
      </c>
      <c r="F105" s="229" t="s">
        <v>213</v>
      </c>
      <c r="G105" s="226"/>
      <c r="H105" s="228" t="s">
        <v>19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187</v>
      </c>
      <c r="AU105" s="235" t="s">
        <v>82</v>
      </c>
      <c r="AV105" s="13" t="s">
        <v>80</v>
      </c>
      <c r="AW105" s="13" t="s">
        <v>33</v>
      </c>
      <c r="AX105" s="13" t="s">
        <v>72</v>
      </c>
      <c r="AY105" s="235" t="s">
        <v>123</v>
      </c>
    </row>
    <row r="106" s="14" customFormat="1">
      <c r="A106" s="14"/>
      <c r="B106" s="236"/>
      <c r="C106" s="237"/>
      <c r="D106" s="227" t="s">
        <v>187</v>
      </c>
      <c r="E106" s="238" t="s">
        <v>19</v>
      </c>
      <c r="F106" s="239" t="s">
        <v>214</v>
      </c>
      <c r="G106" s="237"/>
      <c r="H106" s="240">
        <v>4.0670000000000002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187</v>
      </c>
      <c r="AU106" s="246" t="s">
        <v>82</v>
      </c>
      <c r="AV106" s="14" t="s">
        <v>82</v>
      </c>
      <c r="AW106" s="14" t="s">
        <v>33</v>
      </c>
      <c r="AX106" s="14" t="s">
        <v>80</v>
      </c>
      <c r="AY106" s="246" t="s">
        <v>123</v>
      </c>
    </row>
    <row r="107" s="2" customFormat="1" ht="24.15" customHeight="1">
      <c r="A107" s="41"/>
      <c r="B107" s="42"/>
      <c r="C107" s="199" t="s">
        <v>144</v>
      </c>
      <c r="D107" s="199" t="s">
        <v>124</v>
      </c>
      <c r="E107" s="200" t="s">
        <v>215</v>
      </c>
      <c r="F107" s="201" t="s">
        <v>216</v>
      </c>
      <c r="G107" s="202" t="s">
        <v>217</v>
      </c>
      <c r="H107" s="203">
        <v>691.35599999999999</v>
      </c>
      <c r="I107" s="204"/>
      <c r="J107" s="205">
        <f>ROUND(I107*H107,2)</f>
        <v>0</v>
      </c>
      <c r="K107" s="201" t="s">
        <v>19</v>
      </c>
      <c r="L107" s="47"/>
      <c r="M107" s="206" t="s">
        <v>19</v>
      </c>
      <c r="N107" s="207" t="s">
        <v>43</v>
      </c>
      <c r="O107" s="87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0" t="s">
        <v>122</v>
      </c>
      <c r="AT107" s="210" t="s">
        <v>124</v>
      </c>
      <c r="AU107" s="210" t="s">
        <v>82</v>
      </c>
      <c r="AY107" s="20" t="s">
        <v>123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20" t="s">
        <v>80</v>
      </c>
      <c r="BK107" s="211">
        <f>ROUND(I107*H107,2)</f>
        <v>0</v>
      </c>
      <c r="BL107" s="20" t="s">
        <v>122</v>
      </c>
      <c r="BM107" s="210" t="s">
        <v>218</v>
      </c>
    </row>
    <row r="108" s="13" customFormat="1">
      <c r="A108" s="13"/>
      <c r="B108" s="225"/>
      <c r="C108" s="226"/>
      <c r="D108" s="227" t="s">
        <v>187</v>
      </c>
      <c r="E108" s="228" t="s">
        <v>19</v>
      </c>
      <c r="F108" s="229" t="s">
        <v>213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187</v>
      </c>
      <c r="AU108" s="235" t="s">
        <v>82</v>
      </c>
      <c r="AV108" s="13" t="s">
        <v>80</v>
      </c>
      <c r="AW108" s="13" t="s">
        <v>33</v>
      </c>
      <c r="AX108" s="13" t="s">
        <v>72</v>
      </c>
      <c r="AY108" s="235" t="s">
        <v>123</v>
      </c>
    </row>
    <row r="109" s="14" customFormat="1">
      <c r="A109" s="14"/>
      <c r="B109" s="236"/>
      <c r="C109" s="237"/>
      <c r="D109" s="227" t="s">
        <v>187</v>
      </c>
      <c r="E109" s="238" t="s">
        <v>19</v>
      </c>
      <c r="F109" s="239" t="s">
        <v>219</v>
      </c>
      <c r="G109" s="237"/>
      <c r="H109" s="240">
        <v>691.35599999999999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187</v>
      </c>
      <c r="AU109" s="246" t="s">
        <v>82</v>
      </c>
      <c r="AV109" s="14" t="s">
        <v>82</v>
      </c>
      <c r="AW109" s="14" t="s">
        <v>33</v>
      </c>
      <c r="AX109" s="14" t="s">
        <v>80</v>
      </c>
      <c r="AY109" s="246" t="s">
        <v>123</v>
      </c>
    </row>
    <row r="110" s="11" customFormat="1" ht="22.8" customHeight="1">
      <c r="A110" s="11"/>
      <c r="B110" s="185"/>
      <c r="C110" s="186"/>
      <c r="D110" s="187" t="s">
        <v>71</v>
      </c>
      <c r="E110" s="223" t="s">
        <v>133</v>
      </c>
      <c r="F110" s="223" t="s">
        <v>220</v>
      </c>
      <c r="G110" s="186"/>
      <c r="H110" s="186"/>
      <c r="I110" s="189"/>
      <c r="J110" s="224">
        <f>BK110</f>
        <v>0</v>
      </c>
      <c r="K110" s="186"/>
      <c r="L110" s="191"/>
      <c r="M110" s="192"/>
      <c r="N110" s="193"/>
      <c r="O110" s="193"/>
      <c r="P110" s="194">
        <f>SUM(P111:P119)</f>
        <v>0</v>
      </c>
      <c r="Q110" s="193"/>
      <c r="R110" s="194">
        <f>SUM(R111:R119)</f>
        <v>0</v>
      </c>
      <c r="S110" s="193"/>
      <c r="T110" s="195">
        <f>SUM(T111:T119)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96" t="s">
        <v>80</v>
      </c>
      <c r="AT110" s="197" t="s">
        <v>71</v>
      </c>
      <c r="AU110" s="197" t="s">
        <v>80</v>
      </c>
      <c r="AY110" s="196" t="s">
        <v>123</v>
      </c>
      <c r="BK110" s="198">
        <f>SUM(BK111:BK119)</f>
        <v>0</v>
      </c>
    </row>
    <row r="111" s="2" customFormat="1" ht="24.15" customHeight="1">
      <c r="A111" s="41"/>
      <c r="B111" s="42"/>
      <c r="C111" s="199" t="s">
        <v>147</v>
      </c>
      <c r="D111" s="199" t="s">
        <v>124</v>
      </c>
      <c r="E111" s="200" t="s">
        <v>221</v>
      </c>
      <c r="F111" s="201" t="s">
        <v>222</v>
      </c>
      <c r="G111" s="202" t="s">
        <v>19</v>
      </c>
      <c r="H111" s="203">
        <v>20.100000000000001</v>
      </c>
      <c r="I111" s="204"/>
      <c r="J111" s="205">
        <f>ROUND(I111*H111,2)</f>
        <v>0</v>
      </c>
      <c r="K111" s="201" t="s">
        <v>19</v>
      </c>
      <c r="L111" s="47"/>
      <c r="M111" s="206" t="s">
        <v>19</v>
      </c>
      <c r="N111" s="207" t="s">
        <v>43</v>
      </c>
      <c r="O111" s="87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0" t="s">
        <v>122</v>
      </c>
      <c r="AT111" s="210" t="s">
        <v>124</v>
      </c>
      <c r="AU111" s="210" t="s">
        <v>82</v>
      </c>
      <c r="AY111" s="20" t="s">
        <v>123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20" t="s">
        <v>80</v>
      </c>
      <c r="BK111" s="211">
        <f>ROUND(I111*H111,2)</f>
        <v>0</v>
      </c>
      <c r="BL111" s="20" t="s">
        <v>122</v>
      </c>
      <c r="BM111" s="210" t="s">
        <v>223</v>
      </c>
    </row>
    <row r="112" s="13" customFormat="1">
      <c r="A112" s="13"/>
      <c r="B112" s="225"/>
      <c r="C112" s="226"/>
      <c r="D112" s="227" t="s">
        <v>187</v>
      </c>
      <c r="E112" s="228" t="s">
        <v>19</v>
      </c>
      <c r="F112" s="229" t="s">
        <v>224</v>
      </c>
      <c r="G112" s="226"/>
      <c r="H112" s="228" t="s">
        <v>19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187</v>
      </c>
      <c r="AU112" s="235" t="s">
        <v>82</v>
      </c>
      <c r="AV112" s="13" t="s">
        <v>80</v>
      </c>
      <c r="AW112" s="13" t="s">
        <v>33</v>
      </c>
      <c r="AX112" s="13" t="s">
        <v>72</v>
      </c>
      <c r="AY112" s="235" t="s">
        <v>123</v>
      </c>
    </row>
    <row r="113" s="14" customFormat="1">
      <c r="A113" s="14"/>
      <c r="B113" s="236"/>
      <c r="C113" s="237"/>
      <c r="D113" s="227" t="s">
        <v>187</v>
      </c>
      <c r="E113" s="238" t="s">
        <v>19</v>
      </c>
      <c r="F113" s="239" t="s">
        <v>225</v>
      </c>
      <c r="G113" s="237"/>
      <c r="H113" s="240">
        <v>20.100000000000001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187</v>
      </c>
      <c r="AU113" s="246" t="s">
        <v>82</v>
      </c>
      <c r="AV113" s="14" t="s">
        <v>82</v>
      </c>
      <c r="AW113" s="14" t="s">
        <v>33</v>
      </c>
      <c r="AX113" s="14" t="s">
        <v>80</v>
      </c>
      <c r="AY113" s="246" t="s">
        <v>123</v>
      </c>
    </row>
    <row r="114" s="2" customFormat="1" ht="21.75" customHeight="1">
      <c r="A114" s="41"/>
      <c r="B114" s="42"/>
      <c r="C114" s="199" t="s">
        <v>152</v>
      </c>
      <c r="D114" s="199" t="s">
        <v>124</v>
      </c>
      <c r="E114" s="200" t="s">
        <v>226</v>
      </c>
      <c r="F114" s="201" t="s">
        <v>227</v>
      </c>
      <c r="G114" s="202" t="s">
        <v>185</v>
      </c>
      <c r="H114" s="203">
        <v>40.200000000000003</v>
      </c>
      <c r="I114" s="204"/>
      <c r="J114" s="205">
        <f>ROUND(I114*H114,2)</f>
        <v>0</v>
      </c>
      <c r="K114" s="201" t="s">
        <v>19</v>
      </c>
      <c r="L114" s="47"/>
      <c r="M114" s="206" t="s">
        <v>19</v>
      </c>
      <c r="N114" s="207" t="s">
        <v>43</v>
      </c>
      <c r="O114" s="87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0" t="s">
        <v>122</v>
      </c>
      <c r="AT114" s="210" t="s">
        <v>124</v>
      </c>
      <c r="AU114" s="210" t="s">
        <v>82</v>
      </c>
      <c r="AY114" s="20" t="s">
        <v>123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20" t="s">
        <v>80</v>
      </c>
      <c r="BK114" s="211">
        <f>ROUND(I114*H114,2)</f>
        <v>0</v>
      </c>
      <c r="BL114" s="20" t="s">
        <v>122</v>
      </c>
      <c r="BM114" s="210" t="s">
        <v>228</v>
      </c>
    </row>
    <row r="115" s="13" customFormat="1">
      <c r="A115" s="13"/>
      <c r="B115" s="225"/>
      <c r="C115" s="226"/>
      <c r="D115" s="227" t="s">
        <v>187</v>
      </c>
      <c r="E115" s="228" t="s">
        <v>19</v>
      </c>
      <c r="F115" s="229" t="s">
        <v>224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187</v>
      </c>
      <c r="AU115" s="235" t="s">
        <v>82</v>
      </c>
      <c r="AV115" s="13" t="s">
        <v>80</v>
      </c>
      <c r="AW115" s="13" t="s">
        <v>33</v>
      </c>
      <c r="AX115" s="13" t="s">
        <v>72</v>
      </c>
      <c r="AY115" s="235" t="s">
        <v>123</v>
      </c>
    </row>
    <row r="116" s="14" customFormat="1">
      <c r="A116" s="14"/>
      <c r="B116" s="236"/>
      <c r="C116" s="237"/>
      <c r="D116" s="227" t="s">
        <v>187</v>
      </c>
      <c r="E116" s="238" t="s">
        <v>19</v>
      </c>
      <c r="F116" s="239" t="s">
        <v>229</v>
      </c>
      <c r="G116" s="237"/>
      <c r="H116" s="240">
        <v>40.200000000000003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187</v>
      </c>
      <c r="AU116" s="246" t="s">
        <v>82</v>
      </c>
      <c r="AV116" s="14" t="s">
        <v>82</v>
      </c>
      <c r="AW116" s="14" t="s">
        <v>33</v>
      </c>
      <c r="AX116" s="14" t="s">
        <v>80</v>
      </c>
      <c r="AY116" s="246" t="s">
        <v>123</v>
      </c>
    </row>
    <row r="117" s="2" customFormat="1" ht="24.9" customHeight="1">
      <c r="A117" s="41"/>
      <c r="B117" s="42"/>
      <c r="C117" s="199" t="s">
        <v>157</v>
      </c>
      <c r="D117" s="199" t="s">
        <v>124</v>
      </c>
      <c r="E117" s="200" t="s">
        <v>230</v>
      </c>
      <c r="F117" s="201" t="s">
        <v>231</v>
      </c>
      <c r="G117" s="202" t="s">
        <v>185</v>
      </c>
      <c r="H117" s="203">
        <v>40.200000000000003</v>
      </c>
      <c r="I117" s="204"/>
      <c r="J117" s="205">
        <f>ROUND(I117*H117,2)</f>
        <v>0</v>
      </c>
      <c r="K117" s="201" t="s">
        <v>19</v>
      </c>
      <c r="L117" s="47"/>
      <c r="M117" s="206" t="s">
        <v>19</v>
      </c>
      <c r="N117" s="207" t="s">
        <v>43</v>
      </c>
      <c r="O117" s="87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10" t="s">
        <v>122</v>
      </c>
      <c r="AT117" s="210" t="s">
        <v>124</v>
      </c>
      <c r="AU117" s="210" t="s">
        <v>82</v>
      </c>
      <c r="AY117" s="20" t="s">
        <v>123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20" t="s">
        <v>80</v>
      </c>
      <c r="BK117" s="211">
        <f>ROUND(I117*H117,2)</f>
        <v>0</v>
      </c>
      <c r="BL117" s="20" t="s">
        <v>122</v>
      </c>
      <c r="BM117" s="210" t="s">
        <v>232</v>
      </c>
    </row>
    <row r="118" s="13" customFormat="1">
      <c r="A118" s="13"/>
      <c r="B118" s="225"/>
      <c r="C118" s="226"/>
      <c r="D118" s="227" t="s">
        <v>187</v>
      </c>
      <c r="E118" s="228" t="s">
        <v>19</v>
      </c>
      <c r="F118" s="229" t="s">
        <v>233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187</v>
      </c>
      <c r="AU118" s="235" t="s">
        <v>82</v>
      </c>
      <c r="AV118" s="13" t="s">
        <v>80</v>
      </c>
      <c r="AW118" s="13" t="s">
        <v>33</v>
      </c>
      <c r="AX118" s="13" t="s">
        <v>72</v>
      </c>
      <c r="AY118" s="235" t="s">
        <v>123</v>
      </c>
    </row>
    <row r="119" s="14" customFormat="1">
      <c r="A119" s="14"/>
      <c r="B119" s="236"/>
      <c r="C119" s="237"/>
      <c r="D119" s="227" t="s">
        <v>187</v>
      </c>
      <c r="E119" s="238" t="s">
        <v>19</v>
      </c>
      <c r="F119" s="239" t="s">
        <v>229</v>
      </c>
      <c r="G119" s="237"/>
      <c r="H119" s="240">
        <v>40.200000000000003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187</v>
      </c>
      <c r="AU119" s="246" t="s">
        <v>82</v>
      </c>
      <c r="AV119" s="14" t="s">
        <v>82</v>
      </c>
      <c r="AW119" s="14" t="s">
        <v>33</v>
      </c>
      <c r="AX119" s="14" t="s">
        <v>80</v>
      </c>
      <c r="AY119" s="246" t="s">
        <v>123</v>
      </c>
    </row>
    <row r="120" s="11" customFormat="1" ht="22.8" customHeight="1">
      <c r="A120" s="11"/>
      <c r="B120" s="185"/>
      <c r="C120" s="186"/>
      <c r="D120" s="187" t="s">
        <v>71</v>
      </c>
      <c r="E120" s="223" t="s">
        <v>144</v>
      </c>
      <c r="F120" s="223" t="s">
        <v>234</v>
      </c>
      <c r="G120" s="186"/>
      <c r="H120" s="186"/>
      <c r="I120" s="189"/>
      <c r="J120" s="224">
        <f>BK120</f>
        <v>0</v>
      </c>
      <c r="K120" s="186"/>
      <c r="L120" s="191"/>
      <c r="M120" s="192"/>
      <c r="N120" s="193"/>
      <c r="O120" s="193"/>
      <c r="P120" s="194">
        <f>SUM(P121:P123)</f>
        <v>0</v>
      </c>
      <c r="Q120" s="193"/>
      <c r="R120" s="194">
        <f>SUM(R121:R123)</f>
        <v>0</v>
      </c>
      <c r="S120" s="193"/>
      <c r="T120" s="195">
        <f>SUM(T121:T123)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196" t="s">
        <v>80</v>
      </c>
      <c r="AT120" s="197" t="s">
        <v>71</v>
      </c>
      <c r="AU120" s="197" t="s">
        <v>80</v>
      </c>
      <c r="AY120" s="196" t="s">
        <v>123</v>
      </c>
      <c r="BK120" s="198">
        <f>SUM(BK121:BK123)</f>
        <v>0</v>
      </c>
    </row>
    <row r="121" s="2" customFormat="1" ht="16.5" customHeight="1">
      <c r="A121" s="41"/>
      <c r="B121" s="42"/>
      <c r="C121" s="199" t="s">
        <v>161</v>
      </c>
      <c r="D121" s="199" t="s">
        <v>124</v>
      </c>
      <c r="E121" s="200" t="s">
        <v>235</v>
      </c>
      <c r="F121" s="201" t="s">
        <v>236</v>
      </c>
      <c r="G121" s="202" t="s">
        <v>185</v>
      </c>
      <c r="H121" s="203">
        <v>40.200000000000003</v>
      </c>
      <c r="I121" s="204"/>
      <c r="J121" s="205">
        <f>ROUND(I121*H121,2)</f>
        <v>0</v>
      </c>
      <c r="K121" s="201" t="s">
        <v>19</v>
      </c>
      <c r="L121" s="47"/>
      <c r="M121" s="206" t="s">
        <v>19</v>
      </c>
      <c r="N121" s="207" t="s">
        <v>43</v>
      </c>
      <c r="O121" s="87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0" t="s">
        <v>122</v>
      </c>
      <c r="AT121" s="210" t="s">
        <v>124</v>
      </c>
      <c r="AU121" s="210" t="s">
        <v>82</v>
      </c>
      <c r="AY121" s="20" t="s">
        <v>123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0" t="s">
        <v>80</v>
      </c>
      <c r="BK121" s="211">
        <f>ROUND(I121*H121,2)</f>
        <v>0</v>
      </c>
      <c r="BL121" s="20" t="s">
        <v>122</v>
      </c>
      <c r="BM121" s="210" t="s">
        <v>237</v>
      </c>
    </row>
    <row r="122" s="13" customFormat="1">
      <c r="A122" s="13"/>
      <c r="B122" s="225"/>
      <c r="C122" s="226"/>
      <c r="D122" s="227" t="s">
        <v>187</v>
      </c>
      <c r="E122" s="228" t="s">
        <v>19</v>
      </c>
      <c r="F122" s="229" t="s">
        <v>224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187</v>
      </c>
      <c r="AU122" s="235" t="s">
        <v>82</v>
      </c>
      <c r="AV122" s="13" t="s">
        <v>80</v>
      </c>
      <c r="AW122" s="13" t="s">
        <v>33</v>
      </c>
      <c r="AX122" s="13" t="s">
        <v>72</v>
      </c>
      <c r="AY122" s="235" t="s">
        <v>123</v>
      </c>
    </row>
    <row r="123" s="14" customFormat="1">
      <c r="A123" s="14"/>
      <c r="B123" s="236"/>
      <c r="C123" s="237"/>
      <c r="D123" s="227" t="s">
        <v>187</v>
      </c>
      <c r="E123" s="238" t="s">
        <v>19</v>
      </c>
      <c r="F123" s="239" t="s">
        <v>229</v>
      </c>
      <c r="G123" s="237"/>
      <c r="H123" s="240">
        <v>40.200000000000003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187</v>
      </c>
      <c r="AU123" s="246" t="s">
        <v>82</v>
      </c>
      <c r="AV123" s="14" t="s">
        <v>82</v>
      </c>
      <c r="AW123" s="14" t="s">
        <v>33</v>
      </c>
      <c r="AX123" s="14" t="s">
        <v>80</v>
      </c>
      <c r="AY123" s="246" t="s">
        <v>123</v>
      </c>
    </row>
    <row r="124" s="11" customFormat="1" ht="25.92" customHeight="1">
      <c r="A124" s="11"/>
      <c r="B124" s="185"/>
      <c r="C124" s="186"/>
      <c r="D124" s="187" t="s">
        <v>71</v>
      </c>
      <c r="E124" s="188" t="s">
        <v>238</v>
      </c>
      <c r="F124" s="188" t="s">
        <v>239</v>
      </c>
      <c r="G124" s="186"/>
      <c r="H124" s="186"/>
      <c r="I124" s="189"/>
      <c r="J124" s="190">
        <f>BK124</f>
        <v>0</v>
      </c>
      <c r="K124" s="186"/>
      <c r="L124" s="191"/>
      <c r="M124" s="192"/>
      <c r="N124" s="193"/>
      <c r="O124" s="193"/>
      <c r="P124" s="194">
        <f>P125</f>
        <v>0</v>
      </c>
      <c r="Q124" s="193"/>
      <c r="R124" s="194">
        <f>R125</f>
        <v>0</v>
      </c>
      <c r="S124" s="193"/>
      <c r="T124" s="195">
        <f>T125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6" t="s">
        <v>82</v>
      </c>
      <c r="AT124" s="197" t="s">
        <v>71</v>
      </c>
      <c r="AU124" s="197" t="s">
        <v>72</v>
      </c>
      <c r="AY124" s="196" t="s">
        <v>123</v>
      </c>
      <c r="BK124" s="198">
        <f>BK125</f>
        <v>0</v>
      </c>
    </row>
    <row r="125" s="11" customFormat="1" ht="22.8" customHeight="1">
      <c r="A125" s="11"/>
      <c r="B125" s="185"/>
      <c r="C125" s="186"/>
      <c r="D125" s="187" t="s">
        <v>71</v>
      </c>
      <c r="E125" s="223" t="s">
        <v>240</v>
      </c>
      <c r="F125" s="223" t="s">
        <v>241</v>
      </c>
      <c r="G125" s="186"/>
      <c r="H125" s="186"/>
      <c r="I125" s="189"/>
      <c r="J125" s="224">
        <f>BK125</f>
        <v>0</v>
      </c>
      <c r="K125" s="186"/>
      <c r="L125" s="191"/>
      <c r="M125" s="192"/>
      <c r="N125" s="193"/>
      <c r="O125" s="193"/>
      <c r="P125" s="194">
        <f>SUM(P126:P133)</f>
        <v>0</v>
      </c>
      <c r="Q125" s="193"/>
      <c r="R125" s="194">
        <f>SUM(R126:R133)</f>
        <v>0</v>
      </c>
      <c r="S125" s="193"/>
      <c r="T125" s="195">
        <f>SUM(T126:T133)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196" t="s">
        <v>82</v>
      </c>
      <c r="AT125" s="197" t="s">
        <v>71</v>
      </c>
      <c r="AU125" s="197" t="s">
        <v>80</v>
      </c>
      <c r="AY125" s="196" t="s">
        <v>123</v>
      </c>
      <c r="BK125" s="198">
        <f>SUM(BK126:BK133)</f>
        <v>0</v>
      </c>
    </row>
    <row r="126" s="2" customFormat="1" ht="24.15" customHeight="1">
      <c r="A126" s="41"/>
      <c r="B126" s="42"/>
      <c r="C126" s="199" t="s">
        <v>165</v>
      </c>
      <c r="D126" s="199" t="s">
        <v>124</v>
      </c>
      <c r="E126" s="200" t="s">
        <v>242</v>
      </c>
      <c r="F126" s="201" t="s">
        <v>243</v>
      </c>
      <c r="G126" s="202" t="s">
        <v>185</v>
      </c>
      <c r="H126" s="203">
        <v>40.200000000000003</v>
      </c>
      <c r="I126" s="204"/>
      <c r="J126" s="205">
        <f>ROUND(I126*H126,2)</f>
        <v>0</v>
      </c>
      <c r="K126" s="201" t="s">
        <v>19</v>
      </c>
      <c r="L126" s="47"/>
      <c r="M126" s="206" t="s">
        <v>19</v>
      </c>
      <c r="N126" s="207" t="s">
        <v>43</v>
      </c>
      <c r="O126" s="87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0" t="s">
        <v>244</v>
      </c>
      <c r="AT126" s="210" t="s">
        <v>124</v>
      </c>
      <c r="AU126" s="210" t="s">
        <v>82</v>
      </c>
      <c r="AY126" s="20" t="s">
        <v>123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0" t="s">
        <v>80</v>
      </c>
      <c r="BK126" s="211">
        <f>ROUND(I126*H126,2)</f>
        <v>0</v>
      </c>
      <c r="BL126" s="20" t="s">
        <v>244</v>
      </c>
      <c r="BM126" s="210" t="s">
        <v>245</v>
      </c>
    </row>
    <row r="127" s="13" customFormat="1">
      <c r="A127" s="13"/>
      <c r="B127" s="225"/>
      <c r="C127" s="226"/>
      <c r="D127" s="227" t="s">
        <v>187</v>
      </c>
      <c r="E127" s="228" t="s">
        <v>19</v>
      </c>
      <c r="F127" s="229" t="s">
        <v>224</v>
      </c>
      <c r="G127" s="226"/>
      <c r="H127" s="228" t="s">
        <v>19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187</v>
      </c>
      <c r="AU127" s="235" t="s">
        <v>82</v>
      </c>
      <c r="AV127" s="13" t="s">
        <v>80</v>
      </c>
      <c r="AW127" s="13" t="s">
        <v>33</v>
      </c>
      <c r="AX127" s="13" t="s">
        <v>72</v>
      </c>
      <c r="AY127" s="235" t="s">
        <v>123</v>
      </c>
    </row>
    <row r="128" s="14" customFormat="1">
      <c r="A128" s="14"/>
      <c r="B128" s="236"/>
      <c r="C128" s="237"/>
      <c r="D128" s="227" t="s">
        <v>187</v>
      </c>
      <c r="E128" s="238" t="s">
        <v>19</v>
      </c>
      <c r="F128" s="239" t="s">
        <v>229</v>
      </c>
      <c r="G128" s="237"/>
      <c r="H128" s="240">
        <v>40.200000000000003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187</v>
      </c>
      <c r="AU128" s="246" t="s">
        <v>82</v>
      </c>
      <c r="AV128" s="14" t="s">
        <v>82</v>
      </c>
      <c r="AW128" s="14" t="s">
        <v>33</v>
      </c>
      <c r="AX128" s="14" t="s">
        <v>80</v>
      </c>
      <c r="AY128" s="246" t="s">
        <v>123</v>
      </c>
    </row>
    <row r="129" s="2" customFormat="1" ht="24.15" customHeight="1">
      <c r="A129" s="41"/>
      <c r="B129" s="42"/>
      <c r="C129" s="199" t="s">
        <v>8</v>
      </c>
      <c r="D129" s="199" t="s">
        <v>124</v>
      </c>
      <c r="E129" s="200" t="s">
        <v>246</v>
      </c>
      <c r="F129" s="201" t="s">
        <v>247</v>
      </c>
      <c r="G129" s="202" t="s">
        <v>185</v>
      </c>
      <c r="H129" s="203">
        <v>40.200000000000003</v>
      </c>
      <c r="I129" s="204"/>
      <c r="J129" s="205">
        <f>ROUND(I129*H129,2)</f>
        <v>0</v>
      </c>
      <c r="K129" s="201" t="s">
        <v>19</v>
      </c>
      <c r="L129" s="47"/>
      <c r="M129" s="206" t="s">
        <v>19</v>
      </c>
      <c r="N129" s="207" t="s">
        <v>43</v>
      </c>
      <c r="O129" s="87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10" t="s">
        <v>244</v>
      </c>
      <c r="AT129" s="210" t="s">
        <v>124</v>
      </c>
      <c r="AU129" s="210" t="s">
        <v>82</v>
      </c>
      <c r="AY129" s="20" t="s">
        <v>123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20" t="s">
        <v>80</v>
      </c>
      <c r="BK129" s="211">
        <f>ROUND(I129*H129,2)</f>
        <v>0</v>
      </c>
      <c r="BL129" s="20" t="s">
        <v>244</v>
      </c>
      <c r="BM129" s="210" t="s">
        <v>248</v>
      </c>
    </row>
    <row r="130" s="13" customFormat="1">
      <c r="A130" s="13"/>
      <c r="B130" s="225"/>
      <c r="C130" s="226"/>
      <c r="D130" s="227" t="s">
        <v>187</v>
      </c>
      <c r="E130" s="228" t="s">
        <v>19</v>
      </c>
      <c r="F130" s="229" t="s">
        <v>233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187</v>
      </c>
      <c r="AU130" s="235" t="s">
        <v>82</v>
      </c>
      <c r="AV130" s="13" t="s">
        <v>80</v>
      </c>
      <c r="AW130" s="13" t="s">
        <v>33</v>
      </c>
      <c r="AX130" s="13" t="s">
        <v>72</v>
      </c>
      <c r="AY130" s="235" t="s">
        <v>123</v>
      </c>
    </row>
    <row r="131" s="14" customFormat="1">
      <c r="A131" s="14"/>
      <c r="B131" s="236"/>
      <c r="C131" s="237"/>
      <c r="D131" s="227" t="s">
        <v>187</v>
      </c>
      <c r="E131" s="238" t="s">
        <v>19</v>
      </c>
      <c r="F131" s="239" t="s">
        <v>229</v>
      </c>
      <c r="G131" s="237"/>
      <c r="H131" s="240">
        <v>40.200000000000003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187</v>
      </c>
      <c r="AU131" s="246" t="s">
        <v>82</v>
      </c>
      <c r="AV131" s="14" t="s">
        <v>82</v>
      </c>
      <c r="AW131" s="14" t="s">
        <v>33</v>
      </c>
      <c r="AX131" s="14" t="s">
        <v>80</v>
      </c>
      <c r="AY131" s="246" t="s">
        <v>123</v>
      </c>
    </row>
    <row r="132" s="2" customFormat="1" ht="49.05" customHeight="1">
      <c r="A132" s="41"/>
      <c r="B132" s="42"/>
      <c r="C132" s="199" t="s">
        <v>249</v>
      </c>
      <c r="D132" s="199" t="s">
        <v>124</v>
      </c>
      <c r="E132" s="200" t="s">
        <v>250</v>
      </c>
      <c r="F132" s="201" t="s">
        <v>251</v>
      </c>
      <c r="G132" s="202" t="s">
        <v>252</v>
      </c>
      <c r="H132" s="258"/>
      <c r="I132" s="204"/>
      <c r="J132" s="205">
        <f>ROUND(I132*H132,2)</f>
        <v>0</v>
      </c>
      <c r="K132" s="201" t="s">
        <v>253</v>
      </c>
      <c r="L132" s="47"/>
      <c r="M132" s="206" t="s">
        <v>19</v>
      </c>
      <c r="N132" s="207" t="s">
        <v>43</v>
      </c>
      <c r="O132" s="87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0" t="s">
        <v>244</v>
      </c>
      <c r="AT132" s="210" t="s">
        <v>124</v>
      </c>
      <c r="AU132" s="210" t="s">
        <v>82</v>
      </c>
      <c r="AY132" s="20" t="s">
        <v>123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20" t="s">
        <v>80</v>
      </c>
      <c r="BK132" s="211">
        <f>ROUND(I132*H132,2)</f>
        <v>0</v>
      </c>
      <c r="BL132" s="20" t="s">
        <v>244</v>
      </c>
      <c r="BM132" s="210" t="s">
        <v>254</v>
      </c>
    </row>
    <row r="133" s="2" customFormat="1">
      <c r="A133" s="41"/>
      <c r="B133" s="42"/>
      <c r="C133" s="43"/>
      <c r="D133" s="259" t="s">
        <v>255</v>
      </c>
      <c r="E133" s="43"/>
      <c r="F133" s="260" t="s">
        <v>256</v>
      </c>
      <c r="G133" s="43"/>
      <c r="H133" s="43"/>
      <c r="I133" s="261"/>
      <c r="J133" s="43"/>
      <c r="K133" s="43"/>
      <c r="L133" s="47"/>
      <c r="M133" s="262"/>
      <c r="N133" s="263"/>
      <c r="O133" s="214"/>
      <c r="P133" s="214"/>
      <c r="Q133" s="214"/>
      <c r="R133" s="214"/>
      <c r="S133" s="214"/>
      <c r="T133" s="264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255</v>
      </c>
      <c r="AU133" s="20" t="s">
        <v>82</v>
      </c>
    </row>
    <row r="134" s="2" customFormat="1" ht="6.96" customHeight="1">
      <c r="A134" s="41"/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47"/>
      <c r="M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</row>
  </sheetData>
  <sheetProtection sheet="1" autoFilter="0" formatColumns="0" formatRows="0" objects="1" scenarios="1" spinCount="100000" saltValue="PqtirPxSkAOX/QIliQKc4xXWnY97+w/Ddizqn4rWex/oYj2STO2LO6y/GbSrGYUeKVQytZC3Y3E7hzErRNJeqw==" hashValue="GO6kbnoCobvMuk1dXnlkfzc5thUFdloJasXG8HpjN/TmvdfQpfTSJXrP2A0TZGtTs6it5ERtiK9G0Ix4WfGgGQ==" algorithmName="SHA-512" password="E4BF"/>
  <autoFilter ref="C85:K133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133" r:id="rId1" display="https://podminky.urs.cz/item/CS_URS_2024_01/99871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88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zakázky'!K6</f>
        <v>Sanace vlhkosti objektu gymnázia Příční 16, Brno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257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zakázky'!AN8</f>
        <v>21. 4. 2024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zakázky'!AN13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9"/>
      <c r="G18" s="139"/>
      <c r="H18" s="139"/>
      <c r="I18" s="135" t="s">
        <v>28</v>
      </c>
      <c r="J18" s="36" t="str">
        <f>'Rekapitulace zakázky'!AN14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zakázky'!AN19="","",'Rekapitulace zakázky'!AN19)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zakázky'!E20="","",'Rekapitulace zakázky'!E20)</f>
        <v xml:space="preserve"> </v>
      </c>
      <c r="F24" s="41"/>
      <c r="G24" s="41"/>
      <c r="H24" s="41"/>
      <c r="I24" s="135" t="s">
        <v>28</v>
      </c>
      <c r="J24" s="139" t="str">
        <f>IF('Rekapitulace zakázky'!AN20="","",'Rekapitulace zakázky'!AN20)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ROUND(J102,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ROUND((SUM(BE102:BE740)),  2)</f>
        <v>0</v>
      </c>
      <c r="G33" s="41"/>
      <c r="H33" s="41"/>
      <c r="I33" s="151">
        <v>0.20999999999999999</v>
      </c>
      <c r="J33" s="150">
        <f>ROUND(((SUM(BE102:BE740))*I33),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ROUND((SUM(BF102:BF740)),  2)</f>
        <v>0</v>
      </c>
      <c r="G34" s="41"/>
      <c r="H34" s="41"/>
      <c r="I34" s="151">
        <v>0.12</v>
      </c>
      <c r="J34" s="150">
        <f>ROUND(((SUM(BF102:BF740))*I34),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ROUND((SUM(BG102:BG740)),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ROUND((SUM(BH102:BH740)),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ROUND((SUM(BI102:BI740)),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Sanace vlhkosti objektu gymnázia Příční 16, Brno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24/04/18 B - Zóna B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parc.č. 508, Příční 123/16, Brno</v>
      </c>
      <c r="G52" s="43"/>
      <c r="H52" s="43"/>
      <c r="I52" s="35" t="s">
        <v>23</v>
      </c>
      <c r="J52" s="75" t="str">
        <f>IF(J12="","",J12)</f>
        <v>21. 4. 2024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Gymnázium Brno, třída Kapitána Jaroše, příspěvková</v>
      </c>
      <c r="G54" s="43"/>
      <c r="H54" s="43"/>
      <c r="I54" s="35" t="s">
        <v>31</v>
      </c>
      <c r="J54" s="39" t="str">
        <f>E21</f>
        <v>ZEJDA-SANACE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J102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258</v>
      </c>
      <c r="E60" s="171"/>
      <c r="F60" s="171"/>
      <c r="G60" s="171"/>
      <c r="H60" s="171"/>
      <c r="I60" s="171"/>
      <c r="J60" s="172">
        <f>J103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259</v>
      </c>
      <c r="E61" s="171"/>
      <c r="F61" s="171"/>
      <c r="G61" s="171"/>
      <c r="H61" s="171"/>
      <c r="I61" s="171"/>
      <c r="J61" s="172">
        <f>J117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8"/>
      <c r="C62" s="169"/>
      <c r="D62" s="170" t="s">
        <v>260</v>
      </c>
      <c r="E62" s="171"/>
      <c r="F62" s="171"/>
      <c r="G62" s="171"/>
      <c r="H62" s="171"/>
      <c r="I62" s="171"/>
      <c r="J62" s="172">
        <f>J130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8"/>
      <c r="C63" s="169"/>
      <c r="D63" s="170" t="s">
        <v>261</v>
      </c>
      <c r="E63" s="171"/>
      <c r="F63" s="171"/>
      <c r="G63" s="171"/>
      <c r="H63" s="171"/>
      <c r="I63" s="171"/>
      <c r="J63" s="172">
        <f>J140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8"/>
      <c r="C64" s="169"/>
      <c r="D64" s="170" t="s">
        <v>262</v>
      </c>
      <c r="E64" s="171"/>
      <c r="F64" s="171"/>
      <c r="G64" s="171"/>
      <c r="H64" s="171"/>
      <c r="I64" s="171"/>
      <c r="J64" s="172">
        <f>J212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68"/>
      <c r="C65" s="169"/>
      <c r="D65" s="170" t="s">
        <v>263</v>
      </c>
      <c r="E65" s="171"/>
      <c r="F65" s="171"/>
      <c r="G65" s="171"/>
      <c r="H65" s="171"/>
      <c r="I65" s="171"/>
      <c r="J65" s="172">
        <f>J216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68"/>
      <c r="C66" s="169"/>
      <c r="D66" s="170" t="s">
        <v>264</v>
      </c>
      <c r="E66" s="171"/>
      <c r="F66" s="171"/>
      <c r="G66" s="171"/>
      <c r="H66" s="171"/>
      <c r="I66" s="171"/>
      <c r="J66" s="172">
        <f>J290</f>
        <v>0</v>
      </c>
      <c r="K66" s="169"/>
      <c r="L66" s="17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8"/>
      <c r="C67" s="169"/>
      <c r="D67" s="170" t="s">
        <v>265</v>
      </c>
      <c r="E67" s="171"/>
      <c r="F67" s="171"/>
      <c r="G67" s="171"/>
      <c r="H67" s="171"/>
      <c r="I67" s="171"/>
      <c r="J67" s="172">
        <f>J292</f>
        <v>0</v>
      </c>
      <c r="K67" s="169"/>
      <c r="L67" s="17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68"/>
      <c r="C68" s="169"/>
      <c r="D68" s="170" t="s">
        <v>266</v>
      </c>
      <c r="E68" s="171"/>
      <c r="F68" s="171"/>
      <c r="G68" s="171"/>
      <c r="H68" s="171"/>
      <c r="I68" s="171"/>
      <c r="J68" s="172">
        <f>J301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68"/>
      <c r="C69" s="169"/>
      <c r="D69" s="170" t="s">
        <v>267</v>
      </c>
      <c r="E69" s="171"/>
      <c r="F69" s="171"/>
      <c r="G69" s="171"/>
      <c r="H69" s="171"/>
      <c r="I69" s="171"/>
      <c r="J69" s="172">
        <f>J307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8"/>
      <c r="C70" s="169"/>
      <c r="D70" s="170" t="s">
        <v>268</v>
      </c>
      <c r="E70" s="171"/>
      <c r="F70" s="171"/>
      <c r="G70" s="171"/>
      <c r="H70" s="171"/>
      <c r="I70" s="171"/>
      <c r="J70" s="172">
        <f>J336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9" customFormat="1" ht="24.96" customHeight="1">
      <c r="A71" s="9"/>
      <c r="B71" s="168"/>
      <c r="C71" s="169"/>
      <c r="D71" s="170" t="s">
        <v>269</v>
      </c>
      <c r="E71" s="171"/>
      <c r="F71" s="171"/>
      <c r="G71" s="171"/>
      <c r="H71" s="171"/>
      <c r="I71" s="171"/>
      <c r="J71" s="172">
        <f>J372</f>
        <v>0</v>
      </c>
      <c r="K71" s="169"/>
      <c r="L71" s="173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68"/>
      <c r="C72" s="169"/>
      <c r="D72" s="170" t="s">
        <v>270</v>
      </c>
      <c r="E72" s="171"/>
      <c r="F72" s="171"/>
      <c r="G72" s="171"/>
      <c r="H72" s="171"/>
      <c r="I72" s="171"/>
      <c r="J72" s="172">
        <f>J400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9" customFormat="1" ht="24.96" customHeight="1">
      <c r="A73" s="9"/>
      <c r="B73" s="168"/>
      <c r="C73" s="169"/>
      <c r="D73" s="170" t="s">
        <v>271</v>
      </c>
      <c r="E73" s="171"/>
      <c r="F73" s="171"/>
      <c r="G73" s="171"/>
      <c r="H73" s="171"/>
      <c r="I73" s="171"/>
      <c r="J73" s="172">
        <f>J444</f>
        <v>0</v>
      </c>
      <c r="K73" s="169"/>
      <c r="L73" s="17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68"/>
      <c r="C74" s="169"/>
      <c r="D74" s="170" t="s">
        <v>272</v>
      </c>
      <c r="E74" s="171"/>
      <c r="F74" s="171"/>
      <c r="G74" s="171"/>
      <c r="H74" s="171"/>
      <c r="I74" s="171"/>
      <c r="J74" s="172">
        <f>J568</f>
        <v>0</v>
      </c>
      <c r="K74" s="169"/>
      <c r="L74" s="17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9" customFormat="1" ht="24.96" customHeight="1">
      <c r="A75" s="9"/>
      <c r="B75" s="168"/>
      <c r="C75" s="169"/>
      <c r="D75" s="170" t="s">
        <v>273</v>
      </c>
      <c r="E75" s="171"/>
      <c r="F75" s="171"/>
      <c r="G75" s="171"/>
      <c r="H75" s="171"/>
      <c r="I75" s="171"/>
      <c r="J75" s="172">
        <f>J596</f>
        <v>0</v>
      </c>
      <c r="K75" s="169"/>
      <c r="L75" s="173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68"/>
      <c r="C76" s="169"/>
      <c r="D76" s="170" t="s">
        <v>274</v>
      </c>
      <c r="E76" s="171"/>
      <c r="F76" s="171"/>
      <c r="G76" s="171"/>
      <c r="H76" s="171"/>
      <c r="I76" s="171"/>
      <c r="J76" s="172">
        <f>J606</f>
        <v>0</v>
      </c>
      <c r="K76" s="169"/>
      <c r="L76" s="173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9" customFormat="1" ht="24.96" customHeight="1">
      <c r="A77" s="9"/>
      <c r="B77" s="168"/>
      <c r="C77" s="169"/>
      <c r="D77" s="170" t="s">
        <v>275</v>
      </c>
      <c r="E77" s="171"/>
      <c r="F77" s="171"/>
      <c r="G77" s="171"/>
      <c r="H77" s="171"/>
      <c r="I77" s="171"/>
      <c r="J77" s="172">
        <f>J618</f>
        <v>0</v>
      </c>
      <c r="K77" s="169"/>
      <c r="L77" s="173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9" customFormat="1" ht="24.96" customHeight="1">
      <c r="A78" s="9"/>
      <c r="B78" s="168"/>
      <c r="C78" s="169"/>
      <c r="D78" s="170" t="s">
        <v>276</v>
      </c>
      <c r="E78" s="171"/>
      <c r="F78" s="171"/>
      <c r="G78" s="171"/>
      <c r="H78" s="171"/>
      <c r="I78" s="171"/>
      <c r="J78" s="172">
        <f>J647</f>
        <v>0</v>
      </c>
      <c r="K78" s="169"/>
      <c r="L78" s="173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9" customFormat="1" ht="24.96" customHeight="1">
      <c r="A79" s="9"/>
      <c r="B79" s="168"/>
      <c r="C79" s="169"/>
      <c r="D79" s="170" t="s">
        <v>277</v>
      </c>
      <c r="E79" s="171"/>
      <c r="F79" s="171"/>
      <c r="G79" s="171"/>
      <c r="H79" s="171"/>
      <c r="I79" s="171"/>
      <c r="J79" s="172">
        <f>J674</f>
        <v>0</v>
      </c>
      <c r="K79" s="169"/>
      <c r="L79" s="173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</row>
    <row r="80" s="9" customFormat="1" ht="24.96" customHeight="1">
      <c r="A80" s="9"/>
      <c r="B80" s="168"/>
      <c r="C80" s="169"/>
      <c r="D80" s="170" t="s">
        <v>278</v>
      </c>
      <c r="E80" s="171"/>
      <c r="F80" s="171"/>
      <c r="G80" s="171"/>
      <c r="H80" s="171"/>
      <c r="I80" s="171"/>
      <c r="J80" s="172">
        <f>J710</f>
        <v>0</v>
      </c>
      <c r="K80" s="169"/>
      <c r="L80" s="173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9" customFormat="1" ht="24.96" customHeight="1">
      <c r="A81" s="9"/>
      <c r="B81" s="168"/>
      <c r="C81" s="169"/>
      <c r="D81" s="170" t="s">
        <v>279</v>
      </c>
      <c r="E81" s="171"/>
      <c r="F81" s="171"/>
      <c r="G81" s="171"/>
      <c r="H81" s="171"/>
      <c r="I81" s="171"/>
      <c r="J81" s="172">
        <f>J718</f>
        <v>0</v>
      </c>
      <c r="K81" s="169"/>
      <c r="L81" s="173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</row>
    <row r="82" s="9" customFormat="1" ht="24.96" customHeight="1">
      <c r="A82" s="9"/>
      <c r="B82" s="168"/>
      <c r="C82" s="169"/>
      <c r="D82" s="170" t="s">
        <v>280</v>
      </c>
      <c r="E82" s="171"/>
      <c r="F82" s="171"/>
      <c r="G82" s="171"/>
      <c r="H82" s="171"/>
      <c r="I82" s="171"/>
      <c r="J82" s="172">
        <f>J724</f>
        <v>0</v>
      </c>
      <c r="K82" s="169"/>
      <c r="L82" s="173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2" customFormat="1" ht="21.84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62"/>
      <c r="C84" s="63"/>
      <c r="D84" s="63"/>
      <c r="E84" s="63"/>
      <c r="F84" s="63"/>
      <c r="G84" s="63"/>
      <c r="H84" s="63"/>
      <c r="I84" s="63"/>
      <c r="J84" s="63"/>
      <c r="K84" s="6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8" s="2" customFormat="1" ht="6.96" customHeight="1">
      <c r="A88" s="41"/>
      <c r="B88" s="64"/>
      <c r="C88" s="65"/>
      <c r="D88" s="65"/>
      <c r="E88" s="65"/>
      <c r="F88" s="65"/>
      <c r="G88" s="65"/>
      <c r="H88" s="65"/>
      <c r="I88" s="65"/>
      <c r="J88" s="65"/>
      <c r="K88" s="65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24.96" customHeight="1">
      <c r="A89" s="41"/>
      <c r="B89" s="42"/>
      <c r="C89" s="26" t="s">
        <v>107</v>
      </c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3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16</v>
      </c>
      <c r="D91" s="43"/>
      <c r="E91" s="43"/>
      <c r="F91" s="43"/>
      <c r="G91" s="43"/>
      <c r="H91" s="43"/>
      <c r="I91" s="43"/>
      <c r="J91" s="43"/>
      <c r="K91" s="43"/>
      <c r="L91" s="13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6.5" customHeight="1">
      <c r="A92" s="41"/>
      <c r="B92" s="42"/>
      <c r="C92" s="43"/>
      <c r="D92" s="43"/>
      <c r="E92" s="163" t="str">
        <f>E7</f>
        <v>Sanace vlhkosti objektu gymnázia Příční 16, Brno</v>
      </c>
      <c r="F92" s="35"/>
      <c r="G92" s="35"/>
      <c r="H92" s="35"/>
      <c r="I92" s="43"/>
      <c r="J92" s="43"/>
      <c r="K92" s="43"/>
      <c r="L92" s="13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2" customHeight="1">
      <c r="A93" s="41"/>
      <c r="B93" s="42"/>
      <c r="C93" s="35" t="s">
        <v>99</v>
      </c>
      <c r="D93" s="43"/>
      <c r="E93" s="43"/>
      <c r="F93" s="43"/>
      <c r="G93" s="43"/>
      <c r="H93" s="43"/>
      <c r="I93" s="43"/>
      <c r="J93" s="43"/>
      <c r="K93" s="43"/>
      <c r="L93" s="13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6.5" customHeight="1">
      <c r="A94" s="41"/>
      <c r="B94" s="42"/>
      <c r="C94" s="43"/>
      <c r="D94" s="43"/>
      <c r="E94" s="72" t="str">
        <f>E9</f>
        <v>24/04/18 B - Zóna B</v>
      </c>
      <c r="F94" s="43"/>
      <c r="G94" s="43"/>
      <c r="H94" s="43"/>
      <c r="I94" s="43"/>
      <c r="J94" s="43"/>
      <c r="K94" s="43"/>
      <c r="L94" s="13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6.96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3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12" customHeight="1">
      <c r="A96" s="41"/>
      <c r="B96" s="42"/>
      <c r="C96" s="35" t="s">
        <v>21</v>
      </c>
      <c r="D96" s="43"/>
      <c r="E96" s="43"/>
      <c r="F96" s="30" t="str">
        <f>F12</f>
        <v>parc.č. 508, Příční 123/16, Brno</v>
      </c>
      <c r="G96" s="43"/>
      <c r="H96" s="43"/>
      <c r="I96" s="35" t="s">
        <v>23</v>
      </c>
      <c r="J96" s="75" t="str">
        <f>IF(J12="","",J12)</f>
        <v>21. 4. 2024</v>
      </c>
      <c r="K96" s="43"/>
      <c r="L96" s="13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6.96" customHeight="1">
      <c r="A97" s="41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13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25.65" customHeight="1">
      <c r="A98" s="41"/>
      <c r="B98" s="42"/>
      <c r="C98" s="35" t="s">
        <v>25</v>
      </c>
      <c r="D98" s="43"/>
      <c r="E98" s="43"/>
      <c r="F98" s="30" t="str">
        <f>E15</f>
        <v>Gymnázium Brno, třída Kapitána Jaroše, příspěvková</v>
      </c>
      <c r="G98" s="43"/>
      <c r="H98" s="43"/>
      <c r="I98" s="35" t="s">
        <v>31</v>
      </c>
      <c r="J98" s="39" t="str">
        <f>E21</f>
        <v>ZEJDA-SANACE s.r.o.</v>
      </c>
      <c r="K98" s="43"/>
      <c r="L98" s="13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29</v>
      </c>
      <c r="D99" s="43"/>
      <c r="E99" s="43"/>
      <c r="F99" s="30" t="str">
        <f>IF(E18="","",E18)</f>
        <v>Vyplň údaj</v>
      </c>
      <c r="G99" s="43"/>
      <c r="H99" s="43"/>
      <c r="I99" s="35" t="s">
        <v>34</v>
      </c>
      <c r="J99" s="39" t="str">
        <f>E24</f>
        <v xml:space="preserve"> </v>
      </c>
      <c r="K99" s="43"/>
      <c r="L99" s="13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0.32" customHeight="1">
      <c r="A100" s="41"/>
      <c r="B100" s="42"/>
      <c r="C100" s="43"/>
      <c r="D100" s="43"/>
      <c r="E100" s="43"/>
      <c r="F100" s="43"/>
      <c r="G100" s="43"/>
      <c r="H100" s="43"/>
      <c r="I100" s="43"/>
      <c r="J100" s="43"/>
      <c r="K100" s="43"/>
      <c r="L100" s="13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10" customFormat="1" ht="29.28" customHeight="1">
      <c r="A101" s="174"/>
      <c r="B101" s="175"/>
      <c r="C101" s="176" t="s">
        <v>108</v>
      </c>
      <c r="D101" s="177" t="s">
        <v>57</v>
      </c>
      <c r="E101" s="177" t="s">
        <v>53</v>
      </c>
      <c r="F101" s="177" t="s">
        <v>54</v>
      </c>
      <c r="G101" s="177" t="s">
        <v>109</v>
      </c>
      <c r="H101" s="177" t="s">
        <v>110</v>
      </c>
      <c r="I101" s="177" t="s">
        <v>111</v>
      </c>
      <c r="J101" s="177" t="s">
        <v>103</v>
      </c>
      <c r="K101" s="178" t="s">
        <v>112</v>
      </c>
      <c r="L101" s="179"/>
      <c r="M101" s="95" t="s">
        <v>19</v>
      </c>
      <c r="N101" s="96" t="s">
        <v>42</v>
      </c>
      <c r="O101" s="96" t="s">
        <v>113</v>
      </c>
      <c r="P101" s="96" t="s">
        <v>114</v>
      </c>
      <c r="Q101" s="96" t="s">
        <v>115</v>
      </c>
      <c r="R101" s="96" t="s">
        <v>116</v>
      </c>
      <c r="S101" s="96" t="s">
        <v>117</v>
      </c>
      <c r="T101" s="97" t="s">
        <v>118</v>
      </c>
      <c r="U101" s="174"/>
      <c r="V101" s="174"/>
      <c r="W101" s="174"/>
      <c r="X101" s="174"/>
      <c r="Y101" s="174"/>
      <c r="Z101" s="174"/>
      <c r="AA101" s="174"/>
      <c r="AB101" s="174"/>
      <c r="AC101" s="174"/>
      <c r="AD101" s="174"/>
      <c r="AE101" s="174"/>
    </row>
    <row r="102" s="2" customFormat="1" ht="22.8" customHeight="1">
      <c r="A102" s="41"/>
      <c r="B102" s="42"/>
      <c r="C102" s="102" t="s">
        <v>119</v>
      </c>
      <c r="D102" s="43"/>
      <c r="E102" s="43"/>
      <c r="F102" s="43"/>
      <c r="G102" s="43"/>
      <c r="H102" s="43"/>
      <c r="I102" s="43"/>
      <c r="J102" s="180">
        <f>BK102</f>
        <v>0</v>
      </c>
      <c r="K102" s="43"/>
      <c r="L102" s="47"/>
      <c r="M102" s="98"/>
      <c r="N102" s="181"/>
      <c r="O102" s="99"/>
      <c r="P102" s="182">
        <f>P103+P117+P130+P140+P212+P216+P290+P292+P301+P307+P336+P372+P400+P444+P568+P596+P606+P618+P647+P674+P710+P718+P724</f>
        <v>0</v>
      </c>
      <c r="Q102" s="99"/>
      <c r="R102" s="182">
        <f>R103+R117+R130+R140+R212+R216+R290+R292+R301+R307+R336+R372+R400+R444+R568+R596+R606+R618+R647+R674+R710+R718+R724</f>
        <v>298.64336620000006</v>
      </c>
      <c r="S102" s="99"/>
      <c r="T102" s="183">
        <f>T103+T117+T130+T140+T212+T216+T290+T292+T301+T307+T336+T372+T400+T444+T568+T596+T606+T618+T647+T674+T710+T718+T724</f>
        <v>31.236610040000002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71</v>
      </c>
      <c r="AU102" s="20" t="s">
        <v>104</v>
      </c>
      <c r="BK102" s="184">
        <f>BK103+BK117+BK130+BK140+BK212+BK216+BK290+BK292+BK301+BK307+BK336+BK372+BK400+BK444+BK568+BK596+BK606+BK618+BK647+BK674+BK710+BK718+BK724</f>
        <v>0</v>
      </c>
    </row>
    <row r="103" s="11" customFormat="1" ht="25.92" customHeight="1">
      <c r="A103" s="11"/>
      <c r="B103" s="185"/>
      <c r="C103" s="186"/>
      <c r="D103" s="187" t="s">
        <v>71</v>
      </c>
      <c r="E103" s="188" t="s">
        <v>196</v>
      </c>
      <c r="F103" s="188" t="s">
        <v>281</v>
      </c>
      <c r="G103" s="186"/>
      <c r="H103" s="186"/>
      <c r="I103" s="189"/>
      <c r="J103" s="190">
        <f>BK103</f>
        <v>0</v>
      </c>
      <c r="K103" s="186"/>
      <c r="L103" s="191"/>
      <c r="M103" s="192"/>
      <c r="N103" s="193"/>
      <c r="O103" s="193"/>
      <c r="P103" s="194">
        <f>SUM(P104:P116)</f>
        <v>0</v>
      </c>
      <c r="Q103" s="193"/>
      <c r="R103" s="194">
        <f>SUM(R104:R116)</f>
        <v>0</v>
      </c>
      <c r="S103" s="193"/>
      <c r="T103" s="195">
        <f>SUM(T104:T116)</f>
        <v>0</v>
      </c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R103" s="196" t="s">
        <v>80</v>
      </c>
      <c r="AT103" s="197" t="s">
        <v>71</v>
      </c>
      <c r="AU103" s="197" t="s">
        <v>72</v>
      </c>
      <c r="AY103" s="196" t="s">
        <v>123</v>
      </c>
      <c r="BK103" s="198">
        <f>SUM(BK104:BK116)</f>
        <v>0</v>
      </c>
    </row>
    <row r="104" s="2" customFormat="1" ht="24.15" customHeight="1">
      <c r="A104" s="41"/>
      <c r="B104" s="42"/>
      <c r="C104" s="199" t="s">
        <v>80</v>
      </c>
      <c r="D104" s="199" t="s">
        <v>124</v>
      </c>
      <c r="E104" s="200" t="s">
        <v>282</v>
      </c>
      <c r="F104" s="201" t="s">
        <v>283</v>
      </c>
      <c r="G104" s="202" t="s">
        <v>284</v>
      </c>
      <c r="H104" s="203">
        <v>29.550000000000001</v>
      </c>
      <c r="I104" s="204"/>
      <c r="J104" s="205">
        <f>ROUND(I104*H104,2)</f>
        <v>0</v>
      </c>
      <c r="K104" s="201" t="s">
        <v>19</v>
      </c>
      <c r="L104" s="47"/>
      <c r="M104" s="206" t="s">
        <v>19</v>
      </c>
      <c r="N104" s="207" t="s">
        <v>43</v>
      </c>
      <c r="O104" s="87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0" t="s">
        <v>122</v>
      </c>
      <c r="AT104" s="210" t="s">
        <v>124</v>
      </c>
      <c r="AU104" s="210" t="s">
        <v>80</v>
      </c>
      <c r="AY104" s="20" t="s">
        <v>123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20" t="s">
        <v>80</v>
      </c>
      <c r="BK104" s="211">
        <f>ROUND(I104*H104,2)</f>
        <v>0</v>
      </c>
      <c r="BL104" s="20" t="s">
        <v>122</v>
      </c>
      <c r="BM104" s="210" t="s">
        <v>285</v>
      </c>
    </row>
    <row r="105" s="14" customFormat="1">
      <c r="A105" s="14"/>
      <c r="B105" s="236"/>
      <c r="C105" s="237"/>
      <c r="D105" s="227" t="s">
        <v>187</v>
      </c>
      <c r="E105" s="238" t="s">
        <v>19</v>
      </c>
      <c r="F105" s="239" t="s">
        <v>286</v>
      </c>
      <c r="G105" s="237"/>
      <c r="H105" s="240">
        <v>29.550000000000001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187</v>
      </c>
      <c r="AU105" s="246" t="s">
        <v>80</v>
      </c>
      <c r="AV105" s="14" t="s">
        <v>82</v>
      </c>
      <c r="AW105" s="14" t="s">
        <v>33</v>
      </c>
      <c r="AX105" s="14" t="s">
        <v>72</v>
      </c>
      <c r="AY105" s="246" t="s">
        <v>123</v>
      </c>
    </row>
    <row r="106" s="15" customFormat="1">
      <c r="A106" s="15"/>
      <c r="B106" s="247"/>
      <c r="C106" s="248"/>
      <c r="D106" s="227" t="s">
        <v>187</v>
      </c>
      <c r="E106" s="249" t="s">
        <v>19</v>
      </c>
      <c r="F106" s="250" t="s">
        <v>205</v>
      </c>
      <c r="G106" s="248"/>
      <c r="H106" s="251">
        <v>29.550000000000001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187</v>
      </c>
      <c r="AU106" s="257" t="s">
        <v>80</v>
      </c>
      <c r="AV106" s="15" t="s">
        <v>122</v>
      </c>
      <c r="AW106" s="15" t="s">
        <v>33</v>
      </c>
      <c r="AX106" s="15" t="s">
        <v>80</v>
      </c>
      <c r="AY106" s="257" t="s">
        <v>123</v>
      </c>
    </row>
    <row r="107" s="2" customFormat="1" ht="24.15" customHeight="1">
      <c r="A107" s="41"/>
      <c r="B107" s="42"/>
      <c r="C107" s="199" t="s">
        <v>82</v>
      </c>
      <c r="D107" s="199" t="s">
        <v>124</v>
      </c>
      <c r="E107" s="200" t="s">
        <v>287</v>
      </c>
      <c r="F107" s="201" t="s">
        <v>288</v>
      </c>
      <c r="G107" s="202" t="s">
        <v>289</v>
      </c>
      <c r="H107" s="203">
        <v>15</v>
      </c>
      <c r="I107" s="204"/>
      <c r="J107" s="205">
        <f>ROUND(I107*H107,2)</f>
        <v>0</v>
      </c>
      <c r="K107" s="201" t="s">
        <v>19</v>
      </c>
      <c r="L107" s="47"/>
      <c r="M107" s="206" t="s">
        <v>19</v>
      </c>
      <c r="N107" s="207" t="s">
        <v>43</v>
      </c>
      <c r="O107" s="87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0" t="s">
        <v>122</v>
      </c>
      <c r="AT107" s="210" t="s">
        <v>124</v>
      </c>
      <c r="AU107" s="210" t="s">
        <v>80</v>
      </c>
      <c r="AY107" s="20" t="s">
        <v>123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20" t="s">
        <v>80</v>
      </c>
      <c r="BK107" s="211">
        <f>ROUND(I107*H107,2)</f>
        <v>0</v>
      </c>
      <c r="BL107" s="20" t="s">
        <v>122</v>
      </c>
      <c r="BM107" s="210" t="s">
        <v>290</v>
      </c>
    </row>
    <row r="108" s="14" customFormat="1">
      <c r="A108" s="14"/>
      <c r="B108" s="236"/>
      <c r="C108" s="237"/>
      <c r="D108" s="227" t="s">
        <v>187</v>
      </c>
      <c r="E108" s="238" t="s">
        <v>19</v>
      </c>
      <c r="F108" s="239" t="s">
        <v>291</v>
      </c>
      <c r="G108" s="237"/>
      <c r="H108" s="240">
        <v>15</v>
      </c>
      <c r="I108" s="241"/>
      <c r="J108" s="237"/>
      <c r="K108" s="237"/>
      <c r="L108" s="242"/>
      <c r="M108" s="243"/>
      <c r="N108" s="244"/>
      <c r="O108" s="244"/>
      <c r="P108" s="244"/>
      <c r="Q108" s="244"/>
      <c r="R108" s="244"/>
      <c r="S108" s="244"/>
      <c r="T108" s="24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6" t="s">
        <v>187</v>
      </c>
      <c r="AU108" s="246" t="s">
        <v>80</v>
      </c>
      <c r="AV108" s="14" t="s">
        <v>82</v>
      </c>
      <c r="AW108" s="14" t="s">
        <v>33</v>
      </c>
      <c r="AX108" s="14" t="s">
        <v>72</v>
      </c>
      <c r="AY108" s="246" t="s">
        <v>123</v>
      </c>
    </row>
    <row r="109" s="15" customFormat="1">
      <c r="A109" s="15"/>
      <c r="B109" s="247"/>
      <c r="C109" s="248"/>
      <c r="D109" s="227" t="s">
        <v>187</v>
      </c>
      <c r="E109" s="249" t="s">
        <v>19</v>
      </c>
      <c r="F109" s="250" t="s">
        <v>205</v>
      </c>
      <c r="G109" s="248"/>
      <c r="H109" s="251">
        <v>15</v>
      </c>
      <c r="I109" s="252"/>
      <c r="J109" s="248"/>
      <c r="K109" s="248"/>
      <c r="L109" s="253"/>
      <c r="M109" s="254"/>
      <c r="N109" s="255"/>
      <c r="O109" s="255"/>
      <c r="P109" s="255"/>
      <c r="Q109" s="255"/>
      <c r="R109" s="255"/>
      <c r="S109" s="255"/>
      <c r="T109" s="256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7" t="s">
        <v>187</v>
      </c>
      <c r="AU109" s="257" t="s">
        <v>80</v>
      </c>
      <c r="AV109" s="15" t="s">
        <v>122</v>
      </c>
      <c r="AW109" s="15" t="s">
        <v>33</v>
      </c>
      <c r="AX109" s="15" t="s">
        <v>80</v>
      </c>
      <c r="AY109" s="257" t="s">
        <v>123</v>
      </c>
    </row>
    <row r="110" s="2" customFormat="1" ht="24.15" customHeight="1">
      <c r="A110" s="41"/>
      <c r="B110" s="42"/>
      <c r="C110" s="199" t="s">
        <v>133</v>
      </c>
      <c r="D110" s="199" t="s">
        <v>124</v>
      </c>
      <c r="E110" s="200" t="s">
        <v>210</v>
      </c>
      <c r="F110" s="201" t="s">
        <v>211</v>
      </c>
      <c r="G110" s="202" t="s">
        <v>185</v>
      </c>
      <c r="H110" s="203">
        <v>7.899</v>
      </c>
      <c r="I110" s="204"/>
      <c r="J110" s="205">
        <f>ROUND(I110*H110,2)</f>
        <v>0</v>
      </c>
      <c r="K110" s="201" t="s">
        <v>19</v>
      </c>
      <c r="L110" s="47"/>
      <c r="M110" s="206" t="s">
        <v>19</v>
      </c>
      <c r="N110" s="207" t="s">
        <v>43</v>
      </c>
      <c r="O110" s="87"/>
      <c r="P110" s="208">
        <f>O110*H110</f>
        <v>0</v>
      </c>
      <c r="Q110" s="208">
        <v>0</v>
      </c>
      <c r="R110" s="208">
        <f>Q110*H110</f>
        <v>0</v>
      </c>
      <c r="S110" s="208">
        <v>0</v>
      </c>
      <c r="T110" s="20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0" t="s">
        <v>122</v>
      </c>
      <c r="AT110" s="210" t="s">
        <v>124</v>
      </c>
      <c r="AU110" s="210" t="s">
        <v>80</v>
      </c>
      <c r="AY110" s="20" t="s">
        <v>123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20" t="s">
        <v>80</v>
      </c>
      <c r="BK110" s="211">
        <f>ROUND(I110*H110,2)</f>
        <v>0</v>
      </c>
      <c r="BL110" s="20" t="s">
        <v>122</v>
      </c>
      <c r="BM110" s="210" t="s">
        <v>292</v>
      </c>
    </row>
    <row r="111" s="2" customFormat="1" ht="24.15" customHeight="1">
      <c r="A111" s="41"/>
      <c r="B111" s="42"/>
      <c r="C111" s="199" t="s">
        <v>122</v>
      </c>
      <c r="D111" s="199" t="s">
        <v>124</v>
      </c>
      <c r="E111" s="200" t="s">
        <v>215</v>
      </c>
      <c r="F111" s="201" t="s">
        <v>216</v>
      </c>
      <c r="G111" s="202" t="s">
        <v>217</v>
      </c>
      <c r="H111" s="203">
        <v>1560.625</v>
      </c>
      <c r="I111" s="204"/>
      <c r="J111" s="205">
        <f>ROUND(I111*H111,2)</f>
        <v>0</v>
      </c>
      <c r="K111" s="201" t="s">
        <v>19</v>
      </c>
      <c r="L111" s="47"/>
      <c r="M111" s="206" t="s">
        <v>19</v>
      </c>
      <c r="N111" s="207" t="s">
        <v>43</v>
      </c>
      <c r="O111" s="87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0" t="s">
        <v>122</v>
      </c>
      <c r="AT111" s="210" t="s">
        <v>124</v>
      </c>
      <c r="AU111" s="210" t="s">
        <v>80</v>
      </c>
      <c r="AY111" s="20" t="s">
        <v>123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20" t="s">
        <v>80</v>
      </c>
      <c r="BK111" s="211">
        <f>ROUND(I111*H111,2)</f>
        <v>0</v>
      </c>
      <c r="BL111" s="20" t="s">
        <v>122</v>
      </c>
      <c r="BM111" s="210" t="s">
        <v>293</v>
      </c>
    </row>
    <row r="112" s="2" customFormat="1" ht="21.75" customHeight="1">
      <c r="A112" s="41"/>
      <c r="B112" s="42"/>
      <c r="C112" s="199" t="s">
        <v>140</v>
      </c>
      <c r="D112" s="199" t="s">
        <v>124</v>
      </c>
      <c r="E112" s="200" t="s">
        <v>294</v>
      </c>
      <c r="F112" s="201" t="s">
        <v>295</v>
      </c>
      <c r="G112" s="202" t="s">
        <v>185</v>
      </c>
      <c r="H112" s="203">
        <v>5.3099999999999996</v>
      </c>
      <c r="I112" s="204"/>
      <c r="J112" s="205">
        <f>ROUND(I112*H112,2)</f>
        <v>0</v>
      </c>
      <c r="K112" s="201" t="s">
        <v>19</v>
      </c>
      <c r="L112" s="47"/>
      <c r="M112" s="206" t="s">
        <v>19</v>
      </c>
      <c r="N112" s="207" t="s">
        <v>43</v>
      </c>
      <c r="O112" s="87"/>
      <c r="P112" s="208">
        <f>O112*H112</f>
        <v>0</v>
      </c>
      <c r="Q112" s="208">
        <v>0</v>
      </c>
      <c r="R112" s="208">
        <f>Q112*H112</f>
        <v>0</v>
      </c>
      <c r="S112" s="208">
        <v>0</v>
      </c>
      <c r="T112" s="209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10" t="s">
        <v>122</v>
      </c>
      <c r="AT112" s="210" t="s">
        <v>124</v>
      </c>
      <c r="AU112" s="210" t="s">
        <v>80</v>
      </c>
      <c r="AY112" s="20" t="s">
        <v>123</v>
      </c>
      <c r="BE112" s="211">
        <f>IF(N112="základní",J112,0)</f>
        <v>0</v>
      </c>
      <c r="BF112" s="211">
        <f>IF(N112="snížená",J112,0)</f>
        <v>0</v>
      </c>
      <c r="BG112" s="211">
        <f>IF(N112="zákl. přenesená",J112,0)</f>
        <v>0</v>
      </c>
      <c r="BH112" s="211">
        <f>IF(N112="sníž. přenesená",J112,0)</f>
        <v>0</v>
      </c>
      <c r="BI112" s="211">
        <f>IF(N112="nulová",J112,0)</f>
        <v>0</v>
      </c>
      <c r="BJ112" s="20" t="s">
        <v>80</v>
      </c>
      <c r="BK112" s="211">
        <f>ROUND(I112*H112,2)</f>
        <v>0</v>
      </c>
      <c r="BL112" s="20" t="s">
        <v>122</v>
      </c>
      <c r="BM112" s="210" t="s">
        <v>296</v>
      </c>
    </row>
    <row r="113" s="14" customFormat="1">
      <c r="A113" s="14"/>
      <c r="B113" s="236"/>
      <c r="C113" s="237"/>
      <c r="D113" s="227" t="s">
        <v>187</v>
      </c>
      <c r="E113" s="238" t="s">
        <v>19</v>
      </c>
      <c r="F113" s="239" t="s">
        <v>297</v>
      </c>
      <c r="G113" s="237"/>
      <c r="H113" s="240">
        <v>5.3099999999999996</v>
      </c>
      <c r="I113" s="241"/>
      <c r="J113" s="237"/>
      <c r="K113" s="237"/>
      <c r="L113" s="242"/>
      <c r="M113" s="243"/>
      <c r="N113" s="244"/>
      <c r="O113" s="244"/>
      <c r="P113" s="244"/>
      <c r="Q113" s="244"/>
      <c r="R113" s="244"/>
      <c r="S113" s="244"/>
      <c r="T113" s="24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6" t="s">
        <v>187</v>
      </c>
      <c r="AU113" s="246" t="s">
        <v>80</v>
      </c>
      <c r="AV113" s="14" t="s">
        <v>82</v>
      </c>
      <c r="AW113" s="14" t="s">
        <v>33</v>
      </c>
      <c r="AX113" s="14" t="s">
        <v>72</v>
      </c>
      <c r="AY113" s="246" t="s">
        <v>123</v>
      </c>
    </row>
    <row r="114" s="15" customFormat="1">
      <c r="A114" s="15"/>
      <c r="B114" s="247"/>
      <c r="C114" s="248"/>
      <c r="D114" s="227" t="s">
        <v>187</v>
      </c>
      <c r="E114" s="249" t="s">
        <v>19</v>
      </c>
      <c r="F114" s="250" t="s">
        <v>205</v>
      </c>
      <c r="G114" s="248"/>
      <c r="H114" s="251">
        <v>5.3099999999999996</v>
      </c>
      <c r="I114" s="252"/>
      <c r="J114" s="248"/>
      <c r="K114" s="248"/>
      <c r="L114" s="253"/>
      <c r="M114" s="254"/>
      <c r="N114" s="255"/>
      <c r="O114" s="255"/>
      <c r="P114" s="255"/>
      <c r="Q114" s="255"/>
      <c r="R114" s="255"/>
      <c r="S114" s="255"/>
      <c r="T114" s="256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7" t="s">
        <v>187</v>
      </c>
      <c r="AU114" s="257" t="s">
        <v>80</v>
      </c>
      <c r="AV114" s="15" t="s">
        <v>122</v>
      </c>
      <c r="AW114" s="15" t="s">
        <v>33</v>
      </c>
      <c r="AX114" s="15" t="s">
        <v>80</v>
      </c>
      <c r="AY114" s="257" t="s">
        <v>123</v>
      </c>
    </row>
    <row r="115" s="2" customFormat="1" ht="21.75" customHeight="1">
      <c r="A115" s="41"/>
      <c r="B115" s="42"/>
      <c r="C115" s="199" t="s">
        <v>144</v>
      </c>
      <c r="D115" s="199" t="s">
        <v>124</v>
      </c>
      <c r="E115" s="200" t="s">
        <v>198</v>
      </c>
      <c r="F115" s="201" t="s">
        <v>199</v>
      </c>
      <c r="G115" s="202" t="s">
        <v>185</v>
      </c>
      <c r="H115" s="203">
        <v>78.995000000000005</v>
      </c>
      <c r="I115" s="204"/>
      <c r="J115" s="205">
        <f>ROUND(I115*H115,2)</f>
        <v>0</v>
      </c>
      <c r="K115" s="201" t="s">
        <v>19</v>
      </c>
      <c r="L115" s="47"/>
      <c r="M115" s="206" t="s">
        <v>19</v>
      </c>
      <c r="N115" s="207" t="s">
        <v>43</v>
      </c>
      <c r="O115" s="8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10" t="s">
        <v>122</v>
      </c>
      <c r="AT115" s="210" t="s">
        <v>124</v>
      </c>
      <c r="AU115" s="210" t="s">
        <v>80</v>
      </c>
      <c r="AY115" s="20" t="s">
        <v>123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20" t="s">
        <v>80</v>
      </c>
      <c r="BK115" s="211">
        <f>ROUND(I115*H115,2)</f>
        <v>0</v>
      </c>
      <c r="BL115" s="20" t="s">
        <v>122</v>
      </c>
      <c r="BM115" s="210" t="s">
        <v>298</v>
      </c>
    </row>
    <row r="116" s="2" customFormat="1" ht="24.15" customHeight="1">
      <c r="A116" s="41"/>
      <c r="B116" s="42"/>
      <c r="C116" s="199" t="s">
        <v>147</v>
      </c>
      <c r="D116" s="199" t="s">
        <v>124</v>
      </c>
      <c r="E116" s="200" t="s">
        <v>206</v>
      </c>
      <c r="F116" s="201" t="s">
        <v>299</v>
      </c>
      <c r="G116" s="202" t="s">
        <v>300</v>
      </c>
      <c r="H116" s="203">
        <v>85</v>
      </c>
      <c r="I116" s="204"/>
      <c r="J116" s="205">
        <f>ROUND(I116*H116,2)</f>
        <v>0</v>
      </c>
      <c r="K116" s="201" t="s">
        <v>19</v>
      </c>
      <c r="L116" s="47"/>
      <c r="M116" s="206" t="s">
        <v>19</v>
      </c>
      <c r="N116" s="207" t="s">
        <v>43</v>
      </c>
      <c r="O116" s="87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0" t="s">
        <v>122</v>
      </c>
      <c r="AT116" s="210" t="s">
        <v>124</v>
      </c>
      <c r="AU116" s="210" t="s">
        <v>80</v>
      </c>
      <c r="AY116" s="20" t="s">
        <v>123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20" t="s">
        <v>80</v>
      </c>
      <c r="BK116" s="211">
        <f>ROUND(I116*H116,2)</f>
        <v>0</v>
      </c>
      <c r="BL116" s="20" t="s">
        <v>122</v>
      </c>
      <c r="BM116" s="210" t="s">
        <v>301</v>
      </c>
    </row>
    <row r="117" s="11" customFormat="1" ht="25.92" customHeight="1">
      <c r="A117" s="11"/>
      <c r="B117" s="185"/>
      <c r="C117" s="186"/>
      <c r="D117" s="187" t="s">
        <v>71</v>
      </c>
      <c r="E117" s="188" t="s">
        <v>302</v>
      </c>
      <c r="F117" s="188" t="s">
        <v>303</v>
      </c>
      <c r="G117" s="186"/>
      <c r="H117" s="186"/>
      <c r="I117" s="189"/>
      <c r="J117" s="190">
        <f>BK117</f>
        <v>0</v>
      </c>
      <c r="K117" s="186"/>
      <c r="L117" s="191"/>
      <c r="M117" s="192"/>
      <c r="N117" s="193"/>
      <c r="O117" s="193"/>
      <c r="P117" s="194">
        <f>SUM(P118:P129)</f>
        <v>0</v>
      </c>
      <c r="Q117" s="193"/>
      <c r="R117" s="194">
        <f>SUM(R118:R129)</f>
        <v>0</v>
      </c>
      <c r="S117" s="193"/>
      <c r="T117" s="195">
        <f>SUM(T118:T129)</f>
        <v>0</v>
      </c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R117" s="196" t="s">
        <v>80</v>
      </c>
      <c r="AT117" s="197" t="s">
        <v>71</v>
      </c>
      <c r="AU117" s="197" t="s">
        <v>72</v>
      </c>
      <c r="AY117" s="196" t="s">
        <v>123</v>
      </c>
      <c r="BK117" s="198">
        <f>SUM(BK118:BK129)</f>
        <v>0</v>
      </c>
    </row>
    <row r="118" s="2" customFormat="1" ht="16.5" customHeight="1">
      <c r="A118" s="41"/>
      <c r="B118" s="42"/>
      <c r="C118" s="199" t="s">
        <v>152</v>
      </c>
      <c r="D118" s="199" t="s">
        <v>124</v>
      </c>
      <c r="E118" s="200" t="s">
        <v>304</v>
      </c>
      <c r="F118" s="201" t="s">
        <v>305</v>
      </c>
      <c r="G118" s="202" t="s">
        <v>185</v>
      </c>
      <c r="H118" s="203">
        <v>13.300000000000001</v>
      </c>
      <c r="I118" s="204"/>
      <c r="J118" s="205">
        <f>ROUND(I118*H118,2)</f>
        <v>0</v>
      </c>
      <c r="K118" s="201" t="s">
        <v>19</v>
      </c>
      <c r="L118" s="47"/>
      <c r="M118" s="206" t="s">
        <v>19</v>
      </c>
      <c r="N118" s="207" t="s">
        <v>43</v>
      </c>
      <c r="O118" s="87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0" t="s">
        <v>122</v>
      </c>
      <c r="AT118" s="210" t="s">
        <v>124</v>
      </c>
      <c r="AU118" s="210" t="s">
        <v>80</v>
      </c>
      <c r="AY118" s="20" t="s">
        <v>123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20" t="s">
        <v>80</v>
      </c>
      <c r="BK118" s="211">
        <f>ROUND(I118*H118,2)</f>
        <v>0</v>
      </c>
      <c r="BL118" s="20" t="s">
        <v>122</v>
      </c>
      <c r="BM118" s="210" t="s">
        <v>306</v>
      </c>
    </row>
    <row r="119" s="14" customFormat="1">
      <c r="A119" s="14"/>
      <c r="B119" s="236"/>
      <c r="C119" s="237"/>
      <c r="D119" s="227" t="s">
        <v>187</v>
      </c>
      <c r="E119" s="238" t="s">
        <v>19</v>
      </c>
      <c r="F119" s="239" t="s">
        <v>307</v>
      </c>
      <c r="G119" s="237"/>
      <c r="H119" s="240">
        <v>13.300000000000001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187</v>
      </c>
      <c r="AU119" s="246" t="s">
        <v>80</v>
      </c>
      <c r="AV119" s="14" t="s">
        <v>82</v>
      </c>
      <c r="AW119" s="14" t="s">
        <v>33</v>
      </c>
      <c r="AX119" s="14" t="s">
        <v>72</v>
      </c>
      <c r="AY119" s="246" t="s">
        <v>123</v>
      </c>
    </row>
    <row r="120" s="15" customFormat="1">
      <c r="A120" s="15"/>
      <c r="B120" s="247"/>
      <c r="C120" s="248"/>
      <c r="D120" s="227" t="s">
        <v>187</v>
      </c>
      <c r="E120" s="249" t="s">
        <v>19</v>
      </c>
      <c r="F120" s="250" t="s">
        <v>205</v>
      </c>
      <c r="G120" s="248"/>
      <c r="H120" s="251">
        <v>13.300000000000001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187</v>
      </c>
      <c r="AU120" s="257" t="s">
        <v>80</v>
      </c>
      <c r="AV120" s="15" t="s">
        <v>122</v>
      </c>
      <c r="AW120" s="15" t="s">
        <v>33</v>
      </c>
      <c r="AX120" s="15" t="s">
        <v>80</v>
      </c>
      <c r="AY120" s="257" t="s">
        <v>123</v>
      </c>
    </row>
    <row r="121" s="2" customFormat="1" ht="16.5" customHeight="1">
      <c r="A121" s="41"/>
      <c r="B121" s="42"/>
      <c r="C121" s="199" t="s">
        <v>157</v>
      </c>
      <c r="D121" s="199" t="s">
        <v>124</v>
      </c>
      <c r="E121" s="200" t="s">
        <v>308</v>
      </c>
      <c r="F121" s="201" t="s">
        <v>309</v>
      </c>
      <c r="G121" s="202" t="s">
        <v>192</v>
      </c>
      <c r="H121" s="203">
        <v>152.5</v>
      </c>
      <c r="I121" s="204"/>
      <c r="J121" s="205">
        <f>ROUND(I121*H121,2)</f>
        <v>0</v>
      </c>
      <c r="K121" s="201" t="s">
        <v>19</v>
      </c>
      <c r="L121" s="47"/>
      <c r="M121" s="206" t="s">
        <v>19</v>
      </c>
      <c r="N121" s="207" t="s">
        <v>43</v>
      </c>
      <c r="O121" s="87"/>
      <c r="P121" s="208">
        <f>O121*H121</f>
        <v>0</v>
      </c>
      <c r="Q121" s="208">
        <v>0</v>
      </c>
      <c r="R121" s="208">
        <f>Q121*H121</f>
        <v>0</v>
      </c>
      <c r="S121" s="208">
        <v>0</v>
      </c>
      <c r="T121" s="209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10" t="s">
        <v>122</v>
      </c>
      <c r="AT121" s="210" t="s">
        <v>124</v>
      </c>
      <c r="AU121" s="210" t="s">
        <v>80</v>
      </c>
      <c r="AY121" s="20" t="s">
        <v>123</v>
      </c>
      <c r="BE121" s="211">
        <f>IF(N121="základní",J121,0)</f>
        <v>0</v>
      </c>
      <c r="BF121" s="211">
        <f>IF(N121="snížená",J121,0)</f>
        <v>0</v>
      </c>
      <c r="BG121" s="211">
        <f>IF(N121="zákl. přenesená",J121,0)</f>
        <v>0</v>
      </c>
      <c r="BH121" s="211">
        <f>IF(N121="sníž. přenesená",J121,0)</f>
        <v>0</v>
      </c>
      <c r="BI121" s="211">
        <f>IF(N121="nulová",J121,0)</f>
        <v>0</v>
      </c>
      <c r="BJ121" s="20" t="s">
        <v>80</v>
      </c>
      <c r="BK121" s="211">
        <f>ROUND(I121*H121,2)</f>
        <v>0</v>
      </c>
      <c r="BL121" s="20" t="s">
        <v>122</v>
      </c>
      <c r="BM121" s="210" t="s">
        <v>310</v>
      </c>
    </row>
    <row r="122" s="14" customFormat="1">
      <c r="A122" s="14"/>
      <c r="B122" s="236"/>
      <c r="C122" s="237"/>
      <c r="D122" s="227" t="s">
        <v>187</v>
      </c>
      <c r="E122" s="238" t="s">
        <v>19</v>
      </c>
      <c r="F122" s="239" t="s">
        <v>311</v>
      </c>
      <c r="G122" s="237"/>
      <c r="H122" s="240">
        <v>152.5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187</v>
      </c>
      <c r="AU122" s="246" t="s">
        <v>80</v>
      </c>
      <c r="AV122" s="14" t="s">
        <v>82</v>
      </c>
      <c r="AW122" s="14" t="s">
        <v>33</v>
      </c>
      <c r="AX122" s="14" t="s">
        <v>72</v>
      </c>
      <c r="AY122" s="246" t="s">
        <v>123</v>
      </c>
    </row>
    <row r="123" s="15" customFormat="1">
      <c r="A123" s="15"/>
      <c r="B123" s="247"/>
      <c r="C123" s="248"/>
      <c r="D123" s="227" t="s">
        <v>187</v>
      </c>
      <c r="E123" s="249" t="s">
        <v>19</v>
      </c>
      <c r="F123" s="250" t="s">
        <v>205</v>
      </c>
      <c r="G123" s="248"/>
      <c r="H123" s="251">
        <v>152.5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187</v>
      </c>
      <c r="AU123" s="257" t="s">
        <v>80</v>
      </c>
      <c r="AV123" s="15" t="s">
        <v>122</v>
      </c>
      <c r="AW123" s="15" t="s">
        <v>33</v>
      </c>
      <c r="AX123" s="15" t="s">
        <v>80</v>
      </c>
      <c r="AY123" s="257" t="s">
        <v>123</v>
      </c>
    </row>
    <row r="124" s="2" customFormat="1" ht="24.15" customHeight="1">
      <c r="A124" s="41"/>
      <c r="B124" s="42"/>
      <c r="C124" s="199" t="s">
        <v>161</v>
      </c>
      <c r="D124" s="199" t="s">
        <v>124</v>
      </c>
      <c r="E124" s="200" t="s">
        <v>312</v>
      </c>
      <c r="F124" s="201" t="s">
        <v>313</v>
      </c>
      <c r="G124" s="202" t="s">
        <v>185</v>
      </c>
      <c r="H124" s="203">
        <v>21.170000000000002</v>
      </c>
      <c r="I124" s="204"/>
      <c r="J124" s="205">
        <f>ROUND(I124*H124,2)</f>
        <v>0</v>
      </c>
      <c r="K124" s="201" t="s">
        <v>19</v>
      </c>
      <c r="L124" s="47"/>
      <c r="M124" s="206" t="s">
        <v>19</v>
      </c>
      <c r="N124" s="207" t="s">
        <v>43</v>
      </c>
      <c r="O124" s="87"/>
      <c r="P124" s="208">
        <f>O124*H124</f>
        <v>0</v>
      </c>
      <c r="Q124" s="208">
        <v>0</v>
      </c>
      <c r="R124" s="208">
        <f>Q124*H124</f>
        <v>0</v>
      </c>
      <c r="S124" s="208">
        <v>0</v>
      </c>
      <c r="T124" s="209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10" t="s">
        <v>122</v>
      </c>
      <c r="AT124" s="210" t="s">
        <v>124</v>
      </c>
      <c r="AU124" s="210" t="s">
        <v>80</v>
      </c>
      <c r="AY124" s="20" t="s">
        <v>123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20" t="s">
        <v>80</v>
      </c>
      <c r="BK124" s="211">
        <f>ROUND(I124*H124,2)</f>
        <v>0</v>
      </c>
      <c r="BL124" s="20" t="s">
        <v>122</v>
      </c>
      <c r="BM124" s="210" t="s">
        <v>314</v>
      </c>
    </row>
    <row r="125" s="14" customFormat="1">
      <c r="A125" s="14"/>
      <c r="B125" s="236"/>
      <c r="C125" s="237"/>
      <c r="D125" s="227" t="s">
        <v>187</v>
      </c>
      <c r="E125" s="238" t="s">
        <v>19</v>
      </c>
      <c r="F125" s="239" t="s">
        <v>315</v>
      </c>
      <c r="G125" s="237"/>
      <c r="H125" s="240">
        <v>21.170000000000002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187</v>
      </c>
      <c r="AU125" s="246" t="s">
        <v>80</v>
      </c>
      <c r="AV125" s="14" t="s">
        <v>82</v>
      </c>
      <c r="AW125" s="14" t="s">
        <v>33</v>
      </c>
      <c r="AX125" s="14" t="s">
        <v>72</v>
      </c>
      <c r="AY125" s="246" t="s">
        <v>123</v>
      </c>
    </row>
    <row r="126" s="15" customFormat="1">
      <c r="A126" s="15"/>
      <c r="B126" s="247"/>
      <c r="C126" s="248"/>
      <c r="D126" s="227" t="s">
        <v>187</v>
      </c>
      <c r="E126" s="249" t="s">
        <v>19</v>
      </c>
      <c r="F126" s="250" t="s">
        <v>205</v>
      </c>
      <c r="G126" s="248"/>
      <c r="H126" s="251">
        <v>21.170000000000002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7" t="s">
        <v>187</v>
      </c>
      <c r="AU126" s="257" t="s">
        <v>80</v>
      </c>
      <c r="AV126" s="15" t="s">
        <v>122</v>
      </c>
      <c r="AW126" s="15" t="s">
        <v>33</v>
      </c>
      <c r="AX126" s="15" t="s">
        <v>80</v>
      </c>
      <c r="AY126" s="257" t="s">
        <v>123</v>
      </c>
    </row>
    <row r="127" s="2" customFormat="1" ht="16.5" customHeight="1">
      <c r="A127" s="41"/>
      <c r="B127" s="42"/>
      <c r="C127" s="199" t="s">
        <v>165</v>
      </c>
      <c r="D127" s="199" t="s">
        <v>124</v>
      </c>
      <c r="E127" s="200" t="s">
        <v>235</v>
      </c>
      <c r="F127" s="201" t="s">
        <v>236</v>
      </c>
      <c r="G127" s="202" t="s">
        <v>185</v>
      </c>
      <c r="H127" s="203">
        <v>363.959</v>
      </c>
      <c r="I127" s="204"/>
      <c r="J127" s="205">
        <f>ROUND(I127*H127,2)</f>
        <v>0</v>
      </c>
      <c r="K127" s="201" t="s">
        <v>19</v>
      </c>
      <c r="L127" s="47"/>
      <c r="M127" s="206" t="s">
        <v>19</v>
      </c>
      <c r="N127" s="207" t="s">
        <v>43</v>
      </c>
      <c r="O127" s="87"/>
      <c r="P127" s="208">
        <f>O127*H127</f>
        <v>0</v>
      </c>
      <c r="Q127" s="208">
        <v>0</v>
      </c>
      <c r="R127" s="208">
        <f>Q127*H127</f>
        <v>0</v>
      </c>
      <c r="S127" s="208">
        <v>0</v>
      </c>
      <c r="T127" s="20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0" t="s">
        <v>122</v>
      </c>
      <c r="AT127" s="210" t="s">
        <v>124</v>
      </c>
      <c r="AU127" s="210" t="s">
        <v>80</v>
      </c>
      <c r="AY127" s="20" t="s">
        <v>123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20" t="s">
        <v>80</v>
      </c>
      <c r="BK127" s="211">
        <f>ROUND(I127*H127,2)</f>
        <v>0</v>
      </c>
      <c r="BL127" s="20" t="s">
        <v>122</v>
      </c>
      <c r="BM127" s="210" t="s">
        <v>316</v>
      </c>
    </row>
    <row r="128" s="14" customFormat="1">
      <c r="A128" s="14"/>
      <c r="B128" s="236"/>
      <c r="C128" s="237"/>
      <c r="D128" s="227" t="s">
        <v>187</v>
      </c>
      <c r="E128" s="238" t="s">
        <v>19</v>
      </c>
      <c r="F128" s="239" t="s">
        <v>317</v>
      </c>
      <c r="G128" s="237"/>
      <c r="H128" s="240">
        <v>363.959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187</v>
      </c>
      <c r="AU128" s="246" t="s">
        <v>80</v>
      </c>
      <c r="AV128" s="14" t="s">
        <v>82</v>
      </c>
      <c r="AW128" s="14" t="s">
        <v>33</v>
      </c>
      <c r="AX128" s="14" t="s">
        <v>72</v>
      </c>
      <c r="AY128" s="246" t="s">
        <v>123</v>
      </c>
    </row>
    <row r="129" s="15" customFormat="1">
      <c r="A129" s="15"/>
      <c r="B129" s="247"/>
      <c r="C129" s="248"/>
      <c r="D129" s="227" t="s">
        <v>187</v>
      </c>
      <c r="E129" s="249" t="s">
        <v>19</v>
      </c>
      <c r="F129" s="250" t="s">
        <v>205</v>
      </c>
      <c r="G129" s="248"/>
      <c r="H129" s="251">
        <v>363.959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187</v>
      </c>
      <c r="AU129" s="257" t="s">
        <v>80</v>
      </c>
      <c r="AV129" s="15" t="s">
        <v>122</v>
      </c>
      <c r="AW129" s="15" t="s">
        <v>33</v>
      </c>
      <c r="AX129" s="15" t="s">
        <v>80</v>
      </c>
      <c r="AY129" s="257" t="s">
        <v>123</v>
      </c>
    </row>
    <row r="130" s="11" customFormat="1" ht="25.92" customHeight="1">
      <c r="A130" s="11"/>
      <c r="B130" s="185"/>
      <c r="C130" s="186"/>
      <c r="D130" s="187" t="s">
        <v>71</v>
      </c>
      <c r="E130" s="188" t="s">
        <v>318</v>
      </c>
      <c r="F130" s="188" t="s">
        <v>319</v>
      </c>
      <c r="G130" s="186"/>
      <c r="H130" s="186"/>
      <c r="I130" s="189"/>
      <c r="J130" s="190">
        <f>BK130</f>
        <v>0</v>
      </c>
      <c r="K130" s="186"/>
      <c r="L130" s="191"/>
      <c r="M130" s="192"/>
      <c r="N130" s="193"/>
      <c r="O130" s="193"/>
      <c r="P130" s="194">
        <f>SUM(P131:P139)</f>
        <v>0</v>
      </c>
      <c r="Q130" s="193"/>
      <c r="R130" s="194">
        <f>SUM(R131:R139)</f>
        <v>0</v>
      </c>
      <c r="S130" s="193"/>
      <c r="T130" s="195">
        <f>SUM(T131:T139)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196" t="s">
        <v>80</v>
      </c>
      <c r="AT130" s="197" t="s">
        <v>71</v>
      </c>
      <c r="AU130" s="197" t="s">
        <v>72</v>
      </c>
      <c r="AY130" s="196" t="s">
        <v>123</v>
      </c>
      <c r="BK130" s="198">
        <f>SUM(BK131:BK139)</f>
        <v>0</v>
      </c>
    </row>
    <row r="131" s="2" customFormat="1" ht="16.5" customHeight="1">
      <c r="A131" s="41"/>
      <c r="B131" s="42"/>
      <c r="C131" s="199" t="s">
        <v>8</v>
      </c>
      <c r="D131" s="199" t="s">
        <v>124</v>
      </c>
      <c r="E131" s="200" t="s">
        <v>320</v>
      </c>
      <c r="F131" s="201" t="s">
        <v>321</v>
      </c>
      <c r="G131" s="202" t="s">
        <v>185</v>
      </c>
      <c r="H131" s="203">
        <v>45.619999999999997</v>
      </c>
      <c r="I131" s="204"/>
      <c r="J131" s="205">
        <f>ROUND(I131*H131,2)</f>
        <v>0</v>
      </c>
      <c r="K131" s="201" t="s">
        <v>19</v>
      </c>
      <c r="L131" s="47"/>
      <c r="M131" s="206" t="s">
        <v>19</v>
      </c>
      <c r="N131" s="207" t="s">
        <v>43</v>
      </c>
      <c r="O131" s="87"/>
      <c r="P131" s="208">
        <f>O131*H131</f>
        <v>0</v>
      </c>
      <c r="Q131" s="208">
        <v>0</v>
      </c>
      <c r="R131" s="208">
        <f>Q131*H131</f>
        <v>0</v>
      </c>
      <c r="S131" s="208">
        <v>0</v>
      </c>
      <c r="T131" s="209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10" t="s">
        <v>122</v>
      </c>
      <c r="AT131" s="210" t="s">
        <v>124</v>
      </c>
      <c r="AU131" s="210" t="s">
        <v>80</v>
      </c>
      <c r="AY131" s="20" t="s">
        <v>123</v>
      </c>
      <c r="BE131" s="211">
        <f>IF(N131="základní",J131,0)</f>
        <v>0</v>
      </c>
      <c r="BF131" s="211">
        <f>IF(N131="snížená",J131,0)</f>
        <v>0</v>
      </c>
      <c r="BG131" s="211">
        <f>IF(N131="zákl. přenesená",J131,0)</f>
        <v>0</v>
      </c>
      <c r="BH131" s="211">
        <f>IF(N131="sníž. přenesená",J131,0)</f>
        <v>0</v>
      </c>
      <c r="BI131" s="211">
        <f>IF(N131="nulová",J131,0)</f>
        <v>0</v>
      </c>
      <c r="BJ131" s="20" t="s">
        <v>80</v>
      </c>
      <c r="BK131" s="211">
        <f>ROUND(I131*H131,2)</f>
        <v>0</v>
      </c>
      <c r="BL131" s="20" t="s">
        <v>122</v>
      </c>
      <c r="BM131" s="210" t="s">
        <v>322</v>
      </c>
    </row>
    <row r="132" s="14" customFormat="1">
      <c r="A132" s="14"/>
      <c r="B132" s="236"/>
      <c r="C132" s="237"/>
      <c r="D132" s="227" t="s">
        <v>187</v>
      </c>
      <c r="E132" s="238" t="s">
        <v>19</v>
      </c>
      <c r="F132" s="239" t="s">
        <v>323</v>
      </c>
      <c r="G132" s="237"/>
      <c r="H132" s="240">
        <v>20.100000000000001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187</v>
      </c>
      <c r="AU132" s="246" t="s">
        <v>80</v>
      </c>
      <c r="AV132" s="14" t="s">
        <v>82</v>
      </c>
      <c r="AW132" s="14" t="s">
        <v>33</v>
      </c>
      <c r="AX132" s="14" t="s">
        <v>72</v>
      </c>
      <c r="AY132" s="246" t="s">
        <v>123</v>
      </c>
    </row>
    <row r="133" s="14" customFormat="1">
      <c r="A133" s="14"/>
      <c r="B133" s="236"/>
      <c r="C133" s="237"/>
      <c r="D133" s="227" t="s">
        <v>187</v>
      </c>
      <c r="E133" s="238" t="s">
        <v>19</v>
      </c>
      <c r="F133" s="239" t="s">
        <v>324</v>
      </c>
      <c r="G133" s="237"/>
      <c r="H133" s="240">
        <v>25.52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187</v>
      </c>
      <c r="AU133" s="246" t="s">
        <v>80</v>
      </c>
      <c r="AV133" s="14" t="s">
        <v>82</v>
      </c>
      <c r="AW133" s="14" t="s">
        <v>33</v>
      </c>
      <c r="AX133" s="14" t="s">
        <v>72</v>
      </c>
      <c r="AY133" s="246" t="s">
        <v>123</v>
      </c>
    </row>
    <row r="134" s="15" customFormat="1">
      <c r="A134" s="15"/>
      <c r="B134" s="247"/>
      <c r="C134" s="248"/>
      <c r="D134" s="227" t="s">
        <v>187</v>
      </c>
      <c r="E134" s="249" t="s">
        <v>19</v>
      </c>
      <c r="F134" s="250" t="s">
        <v>205</v>
      </c>
      <c r="G134" s="248"/>
      <c r="H134" s="251">
        <v>45.620000000000005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187</v>
      </c>
      <c r="AU134" s="257" t="s">
        <v>80</v>
      </c>
      <c r="AV134" s="15" t="s">
        <v>122</v>
      </c>
      <c r="AW134" s="15" t="s">
        <v>33</v>
      </c>
      <c r="AX134" s="15" t="s">
        <v>80</v>
      </c>
      <c r="AY134" s="257" t="s">
        <v>123</v>
      </c>
    </row>
    <row r="135" s="2" customFormat="1" ht="16.5" customHeight="1">
      <c r="A135" s="41"/>
      <c r="B135" s="42"/>
      <c r="C135" s="199" t="s">
        <v>249</v>
      </c>
      <c r="D135" s="199" t="s">
        <v>124</v>
      </c>
      <c r="E135" s="200" t="s">
        <v>325</v>
      </c>
      <c r="F135" s="201" t="s">
        <v>326</v>
      </c>
      <c r="G135" s="202" t="s">
        <v>185</v>
      </c>
      <c r="H135" s="203">
        <v>54.344999999999999</v>
      </c>
      <c r="I135" s="204"/>
      <c r="J135" s="205">
        <f>ROUND(I135*H135,2)</f>
        <v>0</v>
      </c>
      <c r="K135" s="201" t="s">
        <v>19</v>
      </c>
      <c r="L135" s="47"/>
      <c r="M135" s="206" t="s">
        <v>19</v>
      </c>
      <c r="N135" s="207" t="s">
        <v>43</v>
      </c>
      <c r="O135" s="87"/>
      <c r="P135" s="208">
        <f>O135*H135</f>
        <v>0</v>
      </c>
      <c r="Q135" s="208">
        <v>0</v>
      </c>
      <c r="R135" s="208">
        <f>Q135*H135</f>
        <v>0</v>
      </c>
      <c r="S135" s="208">
        <v>0</v>
      </c>
      <c r="T135" s="209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10" t="s">
        <v>122</v>
      </c>
      <c r="AT135" s="210" t="s">
        <v>124</v>
      </c>
      <c r="AU135" s="210" t="s">
        <v>80</v>
      </c>
      <c r="AY135" s="20" t="s">
        <v>123</v>
      </c>
      <c r="BE135" s="211">
        <f>IF(N135="základní",J135,0)</f>
        <v>0</v>
      </c>
      <c r="BF135" s="211">
        <f>IF(N135="snížená",J135,0)</f>
        <v>0</v>
      </c>
      <c r="BG135" s="211">
        <f>IF(N135="zákl. přenesená",J135,0)</f>
        <v>0</v>
      </c>
      <c r="BH135" s="211">
        <f>IF(N135="sníž. přenesená",J135,0)</f>
        <v>0</v>
      </c>
      <c r="BI135" s="211">
        <f>IF(N135="nulová",J135,0)</f>
        <v>0</v>
      </c>
      <c r="BJ135" s="20" t="s">
        <v>80</v>
      </c>
      <c r="BK135" s="211">
        <f>ROUND(I135*H135,2)</f>
        <v>0</v>
      </c>
      <c r="BL135" s="20" t="s">
        <v>122</v>
      </c>
      <c r="BM135" s="210" t="s">
        <v>327</v>
      </c>
    </row>
    <row r="136" s="14" customFormat="1">
      <c r="A136" s="14"/>
      <c r="B136" s="236"/>
      <c r="C136" s="237"/>
      <c r="D136" s="227" t="s">
        <v>187</v>
      </c>
      <c r="E136" s="238" t="s">
        <v>19</v>
      </c>
      <c r="F136" s="239" t="s">
        <v>328</v>
      </c>
      <c r="G136" s="237"/>
      <c r="H136" s="240">
        <v>6.6500000000000004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187</v>
      </c>
      <c r="AU136" s="246" t="s">
        <v>80</v>
      </c>
      <c r="AV136" s="14" t="s">
        <v>82</v>
      </c>
      <c r="AW136" s="14" t="s">
        <v>33</v>
      </c>
      <c r="AX136" s="14" t="s">
        <v>72</v>
      </c>
      <c r="AY136" s="246" t="s">
        <v>123</v>
      </c>
    </row>
    <row r="137" s="14" customFormat="1">
      <c r="A137" s="14"/>
      <c r="B137" s="236"/>
      <c r="C137" s="237"/>
      <c r="D137" s="227" t="s">
        <v>187</v>
      </c>
      <c r="E137" s="238" t="s">
        <v>19</v>
      </c>
      <c r="F137" s="239" t="s">
        <v>329</v>
      </c>
      <c r="G137" s="237"/>
      <c r="H137" s="240">
        <v>6.9249999999999998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187</v>
      </c>
      <c r="AU137" s="246" t="s">
        <v>80</v>
      </c>
      <c r="AV137" s="14" t="s">
        <v>82</v>
      </c>
      <c r="AW137" s="14" t="s">
        <v>33</v>
      </c>
      <c r="AX137" s="14" t="s">
        <v>72</v>
      </c>
      <c r="AY137" s="246" t="s">
        <v>123</v>
      </c>
    </row>
    <row r="138" s="14" customFormat="1">
      <c r="A138" s="14"/>
      <c r="B138" s="236"/>
      <c r="C138" s="237"/>
      <c r="D138" s="227" t="s">
        <v>187</v>
      </c>
      <c r="E138" s="238" t="s">
        <v>19</v>
      </c>
      <c r="F138" s="239" t="s">
        <v>330</v>
      </c>
      <c r="G138" s="237"/>
      <c r="H138" s="240">
        <v>40.770000000000003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187</v>
      </c>
      <c r="AU138" s="246" t="s">
        <v>80</v>
      </c>
      <c r="AV138" s="14" t="s">
        <v>82</v>
      </c>
      <c r="AW138" s="14" t="s">
        <v>33</v>
      </c>
      <c r="AX138" s="14" t="s">
        <v>72</v>
      </c>
      <c r="AY138" s="246" t="s">
        <v>123</v>
      </c>
    </row>
    <row r="139" s="15" customFormat="1">
      <c r="A139" s="15"/>
      <c r="B139" s="247"/>
      <c r="C139" s="248"/>
      <c r="D139" s="227" t="s">
        <v>187</v>
      </c>
      <c r="E139" s="249" t="s">
        <v>19</v>
      </c>
      <c r="F139" s="250" t="s">
        <v>205</v>
      </c>
      <c r="G139" s="248"/>
      <c r="H139" s="251">
        <v>54.344999999999999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7" t="s">
        <v>187</v>
      </c>
      <c r="AU139" s="257" t="s">
        <v>80</v>
      </c>
      <c r="AV139" s="15" t="s">
        <v>122</v>
      </c>
      <c r="AW139" s="15" t="s">
        <v>33</v>
      </c>
      <c r="AX139" s="15" t="s">
        <v>80</v>
      </c>
      <c r="AY139" s="257" t="s">
        <v>123</v>
      </c>
    </row>
    <row r="140" s="11" customFormat="1" ht="25.92" customHeight="1">
      <c r="A140" s="11"/>
      <c r="B140" s="185"/>
      <c r="C140" s="186"/>
      <c r="D140" s="187" t="s">
        <v>71</v>
      </c>
      <c r="E140" s="188" t="s">
        <v>144</v>
      </c>
      <c r="F140" s="188" t="s">
        <v>331</v>
      </c>
      <c r="G140" s="186"/>
      <c r="H140" s="186"/>
      <c r="I140" s="189"/>
      <c r="J140" s="190">
        <f>BK140</f>
        <v>0</v>
      </c>
      <c r="K140" s="186"/>
      <c r="L140" s="191"/>
      <c r="M140" s="192"/>
      <c r="N140" s="193"/>
      <c r="O140" s="193"/>
      <c r="P140" s="194">
        <f>SUM(P141:P211)</f>
        <v>0</v>
      </c>
      <c r="Q140" s="193"/>
      <c r="R140" s="194">
        <f>SUM(R141:R211)</f>
        <v>11.42307216</v>
      </c>
      <c r="S140" s="193"/>
      <c r="T140" s="195">
        <f>SUM(T141:T211)</f>
        <v>0.11954000000000001</v>
      </c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R140" s="196" t="s">
        <v>80</v>
      </c>
      <c r="AT140" s="197" t="s">
        <v>71</v>
      </c>
      <c r="AU140" s="197" t="s">
        <v>72</v>
      </c>
      <c r="AY140" s="196" t="s">
        <v>123</v>
      </c>
      <c r="BK140" s="198">
        <f>SUM(BK141:BK211)</f>
        <v>0</v>
      </c>
    </row>
    <row r="141" s="2" customFormat="1" ht="21.75" customHeight="1">
      <c r="A141" s="41"/>
      <c r="B141" s="42"/>
      <c r="C141" s="199" t="s">
        <v>332</v>
      </c>
      <c r="D141" s="199" t="s">
        <v>124</v>
      </c>
      <c r="E141" s="200" t="s">
        <v>333</v>
      </c>
      <c r="F141" s="201" t="s">
        <v>334</v>
      </c>
      <c r="G141" s="202" t="s">
        <v>185</v>
      </c>
      <c r="H141" s="203">
        <v>265.39400000000001</v>
      </c>
      <c r="I141" s="204"/>
      <c r="J141" s="205">
        <f>ROUND(I141*H141,2)</f>
        <v>0</v>
      </c>
      <c r="K141" s="201" t="s">
        <v>19</v>
      </c>
      <c r="L141" s="47"/>
      <c r="M141" s="206" t="s">
        <v>19</v>
      </c>
      <c r="N141" s="207" t="s">
        <v>43</v>
      </c>
      <c r="O141" s="87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10" t="s">
        <v>122</v>
      </c>
      <c r="AT141" s="210" t="s">
        <v>124</v>
      </c>
      <c r="AU141" s="210" t="s">
        <v>80</v>
      </c>
      <c r="AY141" s="20" t="s">
        <v>123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20" t="s">
        <v>80</v>
      </c>
      <c r="BK141" s="211">
        <f>ROUND(I141*H141,2)</f>
        <v>0</v>
      </c>
      <c r="BL141" s="20" t="s">
        <v>122</v>
      </c>
      <c r="BM141" s="210" t="s">
        <v>335</v>
      </c>
    </row>
    <row r="142" s="14" customFormat="1">
      <c r="A142" s="14"/>
      <c r="B142" s="236"/>
      <c r="C142" s="237"/>
      <c r="D142" s="227" t="s">
        <v>187</v>
      </c>
      <c r="E142" s="238" t="s">
        <v>19</v>
      </c>
      <c r="F142" s="239" t="s">
        <v>336</v>
      </c>
      <c r="G142" s="237"/>
      <c r="H142" s="240">
        <v>13.470000000000001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187</v>
      </c>
      <c r="AU142" s="246" t="s">
        <v>80</v>
      </c>
      <c r="AV142" s="14" t="s">
        <v>82</v>
      </c>
      <c r="AW142" s="14" t="s">
        <v>33</v>
      </c>
      <c r="AX142" s="14" t="s">
        <v>72</v>
      </c>
      <c r="AY142" s="246" t="s">
        <v>123</v>
      </c>
    </row>
    <row r="143" s="14" customFormat="1">
      <c r="A143" s="14"/>
      <c r="B143" s="236"/>
      <c r="C143" s="237"/>
      <c r="D143" s="227" t="s">
        <v>187</v>
      </c>
      <c r="E143" s="238" t="s">
        <v>19</v>
      </c>
      <c r="F143" s="239" t="s">
        <v>337</v>
      </c>
      <c r="G143" s="237"/>
      <c r="H143" s="240">
        <v>144.02000000000001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187</v>
      </c>
      <c r="AU143" s="246" t="s">
        <v>80</v>
      </c>
      <c r="AV143" s="14" t="s">
        <v>82</v>
      </c>
      <c r="AW143" s="14" t="s">
        <v>33</v>
      </c>
      <c r="AX143" s="14" t="s">
        <v>72</v>
      </c>
      <c r="AY143" s="246" t="s">
        <v>123</v>
      </c>
    </row>
    <row r="144" s="14" customFormat="1">
      <c r="A144" s="14"/>
      <c r="B144" s="236"/>
      <c r="C144" s="237"/>
      <c r="D144" s="227" t="s">
        <v>187</v>
      </c>
      <c r="E144" s="238" t="s">
        <v>19</v>
      </c>
      <c r="F144" s="239" t="s">
        <v>338</v>
      </c>
      <c r="G144" s="237"/>
      <c r="H144" s="240">
        <v>56.874000000000002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187</v>
      </c>
      <c r="AU144" s="246" t="s">
        <v>80</v>
      </c>
      <c r="AV144" s="14" t="s">
        <v>82</v>
      </c>
      <c r="AW144" s="14" t="s">
        <v>33</v>
      </c>
      <c r="AX144" s="14" t="s">
        <v>72</v>
      </c>
      <c r="AY144" s="246" t="s">
        <v>123</v>
      </c>
    </row>
    <row r="145" s="14" customFormat="1">
      <c r="A145" s="14"/>
      <c r="B145" s="236"/>
      <c r="C145" s="237"/>
      <c r="D145" s="227" t="s">
        <v>187</v>
      </c>
      <c r="E145" s="238" t="s">
        <v>19</v>
      </c>
      <c r="F145" s="239" t="s">
        <v>339</v>
      </c>
      <c r="G145" s="237"/>
      <c r="H145" s="240">
        <v>26.859999999999999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187</v>
      </c>
      <c r="AU145" s="246" t="s">
        <v>80</v>
      </c>
      <c r="AV145" s="14" t="s">
        <v>82</v>
      </c>
      <c r="AW145" s="14" t="s">
        <v>33</v>
      </c>
      <c r="AX145" s="14" t="s">
        <v>72</v>
      </c>
      <c r="AY145" s="246" t="s">
        <v>123</v>
      </c>
    </row>
    <row r="146" s="14" customFormat="1">
      <c r="A146" s="14"/>
      <c r="B146" s="236"/>
      <c r="C146" s="237"/>
      <c r="D146" s="227" t="s">
        <v>187</v>
      </c>
      <c r="E146" s="238" t="s">
        <v>19</v>
      </c>
      <c r="F146" s="239" t="s">
        <v>340</v>
      </c>
      <c r="G146" s="237"/>
      <c r="H146" s="240">
        <v>21.170000000000002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187</v>
      </c>
      <c r="AU146" s="246" t="s">
        <v>80</v>
      </c>
      <c r="AV146" s="14" t="s">
        <v>82</v>
      </c>
      <c r="AW146" s="14" t="s">
        <v>33</v>
      </c>
      <c r="AX146" s="14" t="s">
        <v>72</v>
      </c>
      <c r="AY146" s="246" t="s">
        <v>123</v>
      </c>
    </row>
    <row r="147" s="14" customFormat="1">
      <c r="A147" s="14"/>
      <c r="B147" s="236"/>
      <c r="C147" s="237"/>
      <c r="D147" s="227" t="s">
        <v>187</v>
      </c>
      <c r="E147" s="238" t="s">
        <v>19</v>
      </c>
      <c r="F147" s="239" t="s">
        <v>341</v>
      </c>
      <c r="G147" s="237"/>
      <c r="H147" s="240">
        <v>3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187</v>
      </c>
      <c r="AU147" s="246" t="s">
        <v>80</v>
      </c>
      <c r="AV147" s="14" t="s">
        <v>82</v>
      </c>
      <c r="AW147" s="14" t="s">
        <v>33</v>
      </c>
      <c r="AX147" s="14" t="s">
        <v>72</v>
      </c>
      <c r="AY147" s="246" t="s">
        <v>123</v>
      </c>
    </row>
    <row r="148" s="15" customFormat="1">
      <c r="A148" s="15"/>
      <c r="B148" s="247"/>
      <c r="C148" s="248"/>
      <c r="D148" s="227" t="s">
        <v>187</v>
      </c>
      <c r="E148" s="249" t="s">
        <v>19</v>
      </c>
      <c r="F148" s="250" t="s">
        <v>205</v>
      </c>
      <c r="G148" s="248"/>
      <c r="H148" s="251">
        <v>265.39400000000001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187</v>
      </c>
      <c r="AU148" s="257" t="s">
        <v>80</v>
      </c>
      <c r="AV148" s="15" t="s">
        <v>122</v>
      </c>
      <c r="AW148" s="15" t="s">
        <v>33</v>
      </c>
      <c r="AX148" s="15" t="s">
        <v>80</v>
      </c>
      <c r="AY148" s="257" t="s">
        <v>123</v>
      </c>
    </row>
    <row r="149" s="2" customFormat="1" ht="24.15" customHeight="1">
      <c r="A149" s="41"/>
      <c r="B149" s="42"/>
      <c r="C149" s="199" t="s">
        <v>342</v>
      </c>
      <c r="D149" s="199" t="s">
        <v>124</v>
      </c>
      <c r="E149" s="200" t="s">
        <v>343</v>
      </c>
      <c r="F149" s="201" t="s">
        <v>344</v>
      </c>
      <c r="G149" s="202" t="s">
        <v>185</v>
      </c>
      <c r="H149" s="203">
        <v>203.89400000000001</v>
      </c>
      <c r="I149" s="204"/>
      <c r="J149" s="205">
        <f>ROUND(I149*H149,2)</f>
        <v>0</v>
      </c>
      <c r="K149" s="201" t="s">
        <v>19</v>
      </c>
      <c r="L149" s="47"/>
      <c r="M149" s="206" t="s">
        <v>19</v>
      </c>
      <c r="N149" s="207" t="s">
        <v>43</v>
      </c>
      <c r="O149" s="87"/>
      <c r="P149" s="208">
        <f>O149*H149</f>
        <v>0</v>
      </c>
      <c r="Q149" s="208">
        <v>0</v>
      </c>
      <c r="R149" s="208">
        <f>Q149*H149</f>
        <v>0</v>
      </c>
      <c r="S149" s="208">
        <v>0</v>
      </c>
      <c r="T149" s="209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10" t="s">
        <v>122</v>
      </c>
      <c r="AT149" s="210" t="s">
        <v>124</v>
      </c>
      <c r="AU149" s="210" t="s">
        <v>80</v>
      </c>
      <c r="AY149" s="20" t="s">
        <v>123</v>
      </c>
      <c r="BE149" s="211">
        <f>IF(N149="základní",J149,0)</f>
        <v>0</v>
      </c>
      <c r="BF149" s="211">
        <f>IF(N149="snížená",J149,0)</f>
        <v>0</v>
      </c>
      <c r="BG149" s="211">
        <f>IF(N149="zákl. přenesená",J149,0)</f>
        <v>0</v>
      </c>
      <c r="BH149" s="211">
        <f>IF(N149="sníž. přenesená",J149,0)</f>
        <v>0</v>
      </c>
      <c r="BI149" s="211">
        <f>IF(N149="nulová",J149,0)</f>
        <v>0</v>
      </c>
      <c r="BJ149" s="20" t="s">
        <v>80</v>
      </c>
      <c r="BK149" s="211">
        <f>ROUND(I149*H149,2)</f>
        <v>0</v>
      </c>
      <c r="BL149" s="20" t="s">
        <v>122</v>
      </c>
      <c r="BM149" s="210" t="s">
        <v>345</v>
      </c>
    </row>
    <row r="150" s="14" customFormat="1">
      <c r="A150" s="14"/>
      <c r="B150" s="236"/>
      <c r="C150" s="237"/>
      <c r="D150" s="227" t="s">
        <v>187</v>
      </c>
      <c r="E150" s="238" t="s">
        <v>19</v>
      </c>
      <c r="F150" s="239" t="s">
        <v>337</v>
      </c>
      <c r="G150" s="237"/>
      <c r="H150" s="240">
        <v>144.02000000000001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187</v>
      </c>
      <c r="AU150" s="246" t="s">
        <v>80</v>
      </c>
      <c r="AV150" s="14" t="s">
        <v>82</v>
      </c>
      <c r="AW150" s="14" t="s">
        <v>33</v>
      </c>
      <c r="AX150" s="14" t="s">
        <v>72</v>
      </c>
      <c r="AY150" s="246" t="s">
        <v>123</v>
      </c>
    </row>
    <row r="151" s="14" customFormat="1">
      <c r="A151" s="14"/>
      <c r="B151" s="236"/>
      <c r="C151" s="237"/>
      <c r="D151" s="227" t="s">
        <v>187</v>
      </c>
      <c r="E151" s="238" t="s">
        <v>19</v>
      </c>
      <c r="F151" s="239" t="s">
        <v>338</v>
      </c>
      <c r="G151" s="237"/>
      <c r="H151" s="240">
        <v>56.874000000000002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187</v>
      </c>
      <c r="AU151" s="246" t="s">
        <v>80</v>
      </c>
      <c r="AV151" s="14" t="s">
        <v>82</v>
      </c>
      <c r="AW151" s="14" t="s">
        <v>33</v>
      </c>
      <c r="AX151" s="14" t="s">
        <v>72</v>
      </c>
      <c r="AY151" s="246" t="s">
        <v>123</v>
      </c>
    </row>
    <row r="152" s="14" customFormat="1">
      <c r="A152" s="14"/>
      <c r="B152" s="236"/>
      <c r="C152" s="237"/>
      <c r="D152" s="227" t="s">
        <v>187</v>
      </c>
      <c r="E152" s="238" t="s">
        <v>19</v>
      </c>
      <c r="F152" s="239" t="s">
        <v>341</v>
      </c>
      <c r="G152" s="237"/>
      <c r="H152" s="240">
        <v>3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187</v>
      </c>
      <c r="AU152" s="246" t="s">
        <v>80</v>
      </c>
      <c r="AV152" s="14" t="s">
        <v>82</v>
      </c>
      <c r="AW152" s="14" t="s">
        <v>33</v>
      </c>
      <c r="AX152" s="14" t="s">
        <v>72</v>
      </c>
      <c r="AY152" s="246" t="s">
        <v>123</v>
      </c>
    </row>
    <row r="153" s="15" customFormat="1">
      <c r="A153" s="15"/>
      <c r="B153" s="247"/>
      <c r="C153" s="248"/>
      <c r="D153" s="227" t="s">
        <v>187</v>
      </c>
      <c r="E153" s="249" t="s">
        <v>19</v>
      </c>
      <c r="F153" s="250" t="s">
        <v>205</v>
      </c>
      <c r="G153" s="248"/>
      <c r="H153" s="251">
        <v>203.89400000000001</v>
      </c>
      <c r="I153" s="252"/>
      <c r="J153" s="248"/>
      <c r="K153" s="248"/>
      <c r="L153" s="253"/>
      <c r="M153" s="254"/>
      <c r="N153" s="255"/>
      <c r="O153" s="255"/>
      <c r="P153" s="255"/>
      <c r="Q153" s="255"/>
      <c r="R153" s="255"/>
      <c r="S153" s="255"/>
      <c r="T153" s="256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7" t="s">
        <v>187</v>
      </c>
      <c r="AU153" s="257" t="s">
        <v>80</v>
      </c>
      <c r="AV153" s="15" t="s">
        <v>122</v>
      </c>
      <c r="AW153" s="15" t="s">
        <v>33</v>
      </c>
      <c r="AX153" s="15" t="s">
        <v>80</v>
      </c>
      <c r="AY153" s="257" t="s">
        <v>123</v>
      </c>
    </row>
    <row r="154" s="2" customFormat="1" ht="33" customHeight="1">
      <c r="A154" s="41"/>
      <c r="B154" s="42"/>
      <c r="C154" s="199" t="s">
        <v>244</v>
      </c>
      <c r="D154" s="199" t="s">
        <v>124</v>
      </c>
      <c r="E154" s="200" t="s">
        <v>346</v>
      </c>
      <c r="F154" s="201" t="s">
        <v>347</v>
      </c>
      <c r="G154" s="202" t="s">
        <v>185</v>
      </c>
      <c r="H154" s="203">
        <v>48.030000000000001</v>
      </c>
      <c r="I154" s="204"/>
      <c r="J154" s="205">
        <f>ROUND(I154*H154,2)</f>
        <v>0</v>
      </c>
      <c r="K154" s="201" t="s">
        <v>19</v>
      </c>
      <c r="L154" s="47"/>
      <c r="M154" s="206" t="s">
        <v>19</v>
      </c>
      <c r="N154" s="207" t="s">
        <v>43</v>
      </c>
      <c r="O154" s="87"/>
      <c r="P154" s="208">
        <f>O154*H154</f>
        <v>0</v>
      </c>
      <c r="Q154" s="208">
        <v>0</v>
      </c>
      <c r="R154" s="208">
        <f>Q154*H154</f>
        <v>0</v>
      </c>
      <c r="S154" s="208">
        <v>0</v>
      </c>
      <c r="T154" s="209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10" t="s">
        <v>122</v>
      </c>
      <c r="AT154" s="210" t="s">
        <v>124</v>
      </c>
      <c r="AU154" s="210" t="s">
        <v>80</v>
      </c>
      <c r="AY154" s="20" t="s">
        <v>123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20" t="s">
        <v>80</v>
      </c>
      <c r="BK154" s="211">
        <f>ROUND(I154*H154,2)</f>
        <v>0</v>
      </c>
      <c r="BL154" s="20" t="s">
        <v>122</v>
      </c>
      <c r="BM154" s="210" t="s">
        <v>348</v>
      </c>
    </row>
    <row r="155" s="14" customFormat="1">
      <c r="A155" s="14"/>
      <c r="B155" s="236"/>
      <c r="C155" s="237"/>
      <c r="D155" s="227" t="s">
        <v>187</v>
      </c>
      <c r="E155" s="238" t="s">
        <v>19</v>
      </c>
      <c r="F155" s="239" t="s">
        <v>349</v>
      </c>
      <c r="G155" s="237"/>
      <c r="H155" s="240">
        <v>26.859999999999999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187</v>
      </c>
      <c r="AU155" s="246" t="s">
        <v>80</v>
      </c>
      <c r="AV155" s="14" t="s">
        <v>82</v>
      </c>
      <c r="AW155" s="14" t="s">
        <v>33</v>
      </c>
      <c r="AX155" s="14" t="s">
        <v>72</v>
      </c>
      <c r="AY155" s="246" t="s">
        <v>123</v>
      </c>
    </row>
    <row r="156" s="14" customFormat="1">
      <c r="A156" s="14"/>
      <c r="B156" s="236"/>
      <c r="C156" s="237"/>
      <c r="D156" s="227" t="s">
        <v>187</v>
      </c>
      <c r="E156" s="238" t="s">
        <v>19</v>
      </c>
      <c r="F156" s="239" t="s">
        <v>340</v>
      </c>
      <c r="G156" s="237"/>
      <c r="H156" s="240">
        <v>21.170000000000002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187</v>
      </c>
      <c r="AU156" s="246" t="s">
        <v>80</v>
      </c>
      <c r="AV156" s="14" t="s">
        <v>82</v>
      </c>
      <c r="AW156" s="14" t="s">
        <v>33</v>
      </c>
      <c r="AX156" s="14" t="s">
        <v>72</v>
      </c>
      <c r="AY156" s="246" t="s">
        <v>123</v>
      </c>
    </row>
    <row r="157" s="15" customFormat="1">
      <c r="A157" s="15"/>
      <c r="B157" s="247"/>
      <c r="C157" s="248"/>
      <c r="D157" s="227" t="s">
        <v>187</v>
      </c>
      <c r="E157" s="249" t="s">
        <v>19</v>
      </c>
      <c r="F157" s="250" t="s">
        <v>205</v>
      </c>
      <c r="G157" s="248"/>
      <c r="H157" s="251">
        <v>48.030000000000001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7" t="s">
        <v>187</v>
      </c>
      <c r="AU157" s="257" t="s">
        <v>80</v>
      </c>
      <c r="AV157" s="15" t="s">
        <v>122</v>
      </c>
      <c r="AW157" s="15" t="s">
        <v>33</v>
      </c>
      <c r="AX157" s="15" t="s">
        <v>80</v>
      </c>
      <c r="AY157" s="257" t="s">
        <v>123</v>
      </c>
    </row>
    <row r="158" s="2" customFormat="1" ht="24.15" customHeight="1">
      <c r="A158" s="41"/>
      <c r="B158" s="42"/>
      <c r="C158" s="199" t="s">
        <v>350</v>
      </c>
      <c r="D158" s="199" t="s">
        <v>124</v>
      </c>
      <c r="E158" s="200" t="s">
        <v>351</v>
      </c>
      <c r="F158" s="201" t="s">
        <v>352</v>
      </c>
      <c r="G158" s="202" t="s">
        <v>185</v>
      </c>
      <c r="H158" s="203">
        <v>217.364</v>
      </c>
      <c r="I158" s="204"/>
      <c r="J158" s="205">
        <f>ROUND(I158*H158,2)</f>
        <v>0</v>
      </c>
      <c r="K158" s="201" t="s">
        <v>19</v>
      </c>
      <c r="L158" s="47"/>
      <c r="M158" s="206" t="s">
        <v>19</v>
      </c>
      <c r="N158" s="207" t="s">
        <v>43</v>
      </c>
      <c r="O158" s="87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0" t="s">
        <v>122</v>
      </c>
      <c r="AT158" s="210" t="s">
        <v>124</v>
      </c>
      <c r="AU158" s="210" t="s">
        <v>80</v>
      </c>
      <c r="AY158" s="20" t="s">
        <v>123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20" t="s">
        <v>80</v>
      </c>
      <c r="BK158" s="211">
        <f>ROUND(I158*H158,2)</f>
        <v>0</v>
      </c>
      <c r="BL158" s="20" t="s">
        <v>122</v>
      </c>
      <c r="BM158" s="210" t="s">
        <v>353</v>
      </c>
    </row>
    <row r="159" s="14" customFormat="1">
      <c r="A159" s="14"/>
      <c r="B159" s="236"/>
      <c r="C159" s="237"/>
      <c r="D159" s="227" t="s">
        <v>187</v>
      </c>
      <c r="E159" s="238" t="s">
        <v>19</v>
      </c>
      <c r="F159" s="239" t="s">
        <v>336</v>
      </c>
      <c r="G159" s="237"/>
      <c r="H159" s="240">
        <v>13.470000000000001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187</v>
      </c>
      <c r="AU159" s="246" t="s">
        <v>80</v>
      </c>
      <c r="AV159" s="14" t="s">
        <v>82</v>
      </c>
      <c r="AW159" s="14" t="s">
        <v>33</v>
      </c>
      <c r="AX159" s="14" t="s">
        <v>72</v>
      </c>
      <c r="AY159" s="246" t="s">
        <v>123</v>
      </c>
    </row>
    <row r="160" s="14" customFormat="1">
      <c r="A160" s="14"/>
      <c r="B160" s="236"/>
      <c r="C160" s="237"/>
      <c r="D160" s="227" t="s">
        <v>187</v>
      </c>
      <c r="E160" s="238" t="s">
        <v>19</v>
      </c>
      <c r="F160" s="239" t="s">
        <v>354</v>
      </c>
      <c r="G160" s="237"/>
      <c r="H160" s="240">
        <v>144.02000000000001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6" t="s">
        <v>187</v>
      </c>
      <c r="AU160" s="246" t="s">
        <v>80</v>
      </c>
      <c r="AV160" s="14" t="s">
        <v>82</v>
      </c>
      <c r="AW160" s="14" t="s">
        <v>33</v>
      </c>
      <c r="AX160" s="14" t="s">
        <v>72</v>
      </c>
      <c r="AY160" s="246" t="s">
        <v>123</v>
      </c>
    </row>
    <row r="161" s="14" customFormat="1">
      <c r="A161" s="14"/>
      <c r="B161" s="236"/>
      <c r="C161" s="237"/>
      <c r="D161" s="227" t="s">
        <v>187</v>
      </c>
      <c r="E161" s="238" t="s">
        <v>19</v>
      </c>
      <c r="F161" s="239" t="s">
        <v>338</v>
      </c>
      <c r="G161" s="237"/>
      <c r="H161" s="240">
        <v>56.874000000000002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187</v>
      </c>
      <c r="AU161" s="246" t="s">
        <v>80</v>
      </c>
      <c r="AV161" s="14" t="s">
        <v>82</v>
      </c>
      <c r="AW161" s="14" t="s">
        <v>33</v>
      </c>
      <c r="AX161" s="14" t="s">
        <v>72</v>
      </c>
      <c r="AY161" s="246" t="s">
        <v>123</v>
      </c>
    </row>
    <row r="162" s="14" customFormat="1">
      <c r="A162" s="14"/>
      <c r="B162" s="236"/>
      <c r="C162" s="237"/>
      <c r="D162" s="227" t="s">
        <v>187</v>
      </c>
      <c r="E162" s="238" t="s">
        <v>19</v>
      </c>
      <c r="F162" s="239" t="s">
        <v>355</v>
      </c>
      <c r="G162" s="237"/>
      <c r="H162" s="240">
        <v>3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187</v>
      </c>
      <c r="AU162" s="246" t="s">
        <v>80</v>
      </c>
      <c r="AV162" s="14" t="s">
        <v>82</v>
      </c>
      <c r="AW162" s="14" t="s">
        <v>33</v>
      </c>
      <c r="AX162" s="14" t="s">
        <v>72</v>
      </c>
      <c r="AY162" s="246" t="s">
        <v>123</v>
      </c>
    </row>
    <row r="163" s="15" customFormat="1">
      <c r="A163" s="15"/>
      <c r="B163" s="247"/>
      <c r="C163" s="248"/>
      <c r="D163" s="227" t="s">
        <v>187</v>
      </c>
      <c r="E163" s="249" t="s">
        <v>19</v>
      </c>
      <c r="F163" s="250" t="s">
        <v>205</v>
      </c>
      <c r="G163" s="248"/>
      <c r="H163" s="251">
        <v>217.364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187</v>
      </c>
      <c r="AU163" s="257" t="s">
        <v>80</v>
      </c>
      <c r="AV163" s="15" t="s">
        <v>122</v>
      </c>
      <c r="AW163" s="15" t="s">
        <v>33</v>
      </c>
      <c r="AX163" s="15" t="s">
        <v>80</v>
      </c>
      <c r="AY163" s="257" t="s">
        <v>123</v>
      </c>
    </row>
    <row r="164" s="2" customFormat="1" ht="24.15" customHeight="1">
      <c r="A164" s="41"/>
      <c r="B164" s="42"/>
      <c r="C164" s="199" t="s">
        <v>356</v>
      </c>
      <c r="D164" s="199" t="s">
        <v>124</v>
      </c>
      <c r="E164" s="200" t="s">
        <v>357</v>
      </c>
      <c r="F164" s="201" t="s">
        <v>358</v>
      </c>
      <c r="G164" s="202" t="s">
        <v>185</v>
      </c>
      <c r="H164" s="203">
        <v>249.40199999999999</v>
      </c>
      <c r="I164" s="204"/>
      <c r="J164" s="205">
        <f>ROUND(I164*H164,2)</f>
        <v>0</v>
      </c>
      <c r="K164" s="201" t="s">
        <v>19</v>
      </c>
      <c r="L164" s="47"/>
      <c r="M164" s="206" t="s">
        <v>19</v>
      </c>
      <c r="N164" s="207" t="s">
        <v>43</v>
      </c>
      <c r="O164" s="87"/>
      <c r="P164" s="208">
        <f>O164*H164</f>
        <v>0</v>
      </c>
      <c r="Q164" s="208">
        <v>0</v>
      </c>
      <c r="R164" s="208">
        <f>Q164*H164</f>
        <v>0</v>
      </c>
      <c r="S164" s="208">
        <v>0</v>
      </c>
      <c r="T164" s="209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10" t="s">
        <v>122</v>
      </c>
      <c r="AT164" s="210" t="s">
        <v>124</v>
      </c>
      <c r="AU164" s="210" t="s">
        <v>80</v>
      </c>
      <c r="AY164" s="20" t="s">
        <v>123</v>
      </c>
      <c r="BE164" s="211">
        <f>IF(N164="základní",J164,0)</f>
        <v>0</v>
      </c>
      <c r="BF164" s="211">
        <f>IF(N164="snížená",J164,0)</f>
        <v>0</v>
      </c>
      <c r="BG164" s="211">
        <f>IF(N164="zákl. přenesená",J164,0)</f>
        <v>0</v>
      </c>
      <c r="BH164" s="211">
        <f>IF(N164="sníž. přenesená",J164,0)</f>
        <v>0</v>
      </c>
      <c r="BI164" s="211">
        <f>IF(N164="nulová",J164,0)</f>
        <v>0</v>
      </c>
      <c r="BJ164" s="20" t="s">
        <v>80</v>
      </c>
      <c r="BK164" s="211">
        <f>ROUND(I164*H164,2)</f>
        <v>0</v>
      </c>
      <c r="BL164" s="20" t="s">
        <v>122</v>
      </c>
      <c r="BM164" s="210" t="s">
        <v>359</v>
      </c>
    </row>
    <row r="165" s="14" customFormat="1">
      <c r="A165" s="14"/>
      <c r="B165" s="236"/>
      <c r="C165" s="237"/>
      <c r="D165" s="227" t="s">
        <v>187</v>
      </c>
      <c r="E165" s="238" t="s">
        <v>19</v>
      </c>
      <c r="F165" s="239" t="s">
        <v>360</v>
      </c>
      <c r="G165" s="237"/>
      <c r="H165" s="240">
        <v>228.232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187</v>
      </c>
      <c r="AU165" s="246" t="s">
        <v>80</v>
      </c>
      <c r="AV165" s="14" t="s">
        <v>82</v>
      </c>
      <c r="AW165" s="14" t="s">
        <v>33</v>
      </c>
      <c r="AX165" s="14" t="s">
        <v>72</v>
      </c>
      <c r="AY165" s="246" t="s">
        <v>123</v>
      </c>
    </row>
    <row r="166" s="14" customFormat="1">
      <c r="A166" s="14"/>
      <c r="B166" s="236"/>
      <c r="C166" s="237"/>
      <c r="D166" s="227" t="s">
        <v>187</v>
      </c>
      <c r="E166" s="238" t="s">
        <v>19</v>
      </c>
      <c r="F166" s="239" t="s">
        <v>361</v>
      </c>
      <c r="G166" s="237"/>
      <c r="H166" s="240">
        <v>21.170000000000002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187</v>
      </c>
      <c r="AU166" s="246" t="s">
        <v>80</v>
      </c>
      <c r="AV166" s="14" t="s">
        <v>82</v>
      </c>
      <c r="AW166" s="14" t="s">
        <v>33</v>
      </c>
      <c r="AX166" s="14" t="s">
        <v>72</v>
      </c>
      <c r="AY166" s="246" t="s">
        <v>123</v>
      </c>
    </row>
    <row r="167" s="15" customFormat="1">
      <c r="A167" s="15"/>
      <c r="B167" s="247"/>
      <c r="C167" s="248"/>
      <c r="D167" s="227" t="s">
        <v>187</v>
      </c>
      <c r="E167" s="249" t="s">
        <v>19</v>
      </c>
      <c r="F167" s="250" t="s">
        <v>205</v>
      </c>
      <c r="G167" s="248"/>
      <c r="H167" s="251">
        <v>249.40199999999999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7" t="s">
        <v>187</v>
      </c>
      <c r="AU167" s="257" t="s">
        <v>80</v>
      </c>
      <c r="AV167" s="15" t="s">
        <v>122</v>
      </c>
      <c r="AW167" s="15" t="s">
        <v>33</v>
      </c>
      <c r="AX167" s="15" t="s">
        <v>80</v>
      </c>
      <c r="AY167" s="257" t="s">
        <v>123</v>
      </c>
    </row>
    <row r="168" s="2" customFormat="1" ht="37.8" customHeight="1">
      <c r="A168" s="41"/>
      <c r="B168" s="42"/>
      <c r="C168" s="199" t="s">
        <v>362</v>
      </c>
      <c r="D168" s="199" t="s">
        <v>124</v>
      </c>
      <c r="E168" s="200" t="s">
        <v>363</v>
      </c>
      <c r="F168" s="201" t="s">
        <v>364</v>
      </c>
      <c r="G168" s="202" t="s">
        <v>185</v>
      </c>
      <c r="H168" s="203">
        <v>21.170000000000002</v>
      </c>
      <c r="I168" s="204"/>
      <c r="J168" s="205">
        <f>ROUND(I168*H168,2)</f>
        <v>0</v>
      </c>
      <c r="K168" s="201" t="s">
        <v>19</v>
      </c>
      <c r="L168" s="47"/>
      <c r="M168" s="206" t="s">
        <v>19</v>
      </c>
      <c r="N168" s="207" t="s">
        <v>43</v>
      </c>
      <c r="O168" s="87"/>
      <c r="P168" s="208">
        <f>O168*H168</f>
        <v>0</v>
      </c>
      <c r="Q168" s="208">
        <v>0</v>
      </c>
      <c r="R168" s="208">
        <f>Q168*H168</f>
        <v>0</v>
      </c>
      <c r="S168" s="208">
        <v>0</v>
      </c>
      <c r="T168" s="209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10" t="s">
        <v>122</v>
      </c>
      <c r="AT168" s="210" t="s">
        <v>124</v>
      </c>
      <c r="AU168" s="210" t="s">
        <v>80</v>
      </c>
      <c r="AY168" s="20" t="s">
        <v>123</v>
      </c>
      <c r="BE168" s="211">
        <f>IF(N168="základní",J168,0)</f>
        <v>0</v>
      </c>
      <c r="BF168" s="211">
        <f>IF(N168="snížená",J168,0)</f>
        <v>0</v>
      </c>
      <c r="BG168" s="211">
        <f>IF(N168="zákl. přenesená",J168,0)</f>
        <v>0</v>
      </c>
      <c r="BH168" s="211">
        <f>IF(N168="sníž. přenesená",J168,0)</f>
        <v>0</v>
      </c>
      <c r="BI168" s="211">
        <f>IF(N168="nulová",J168,0)</f>
        <v>0</v>
      </c>
      <c r="BJ168" s="20" t="s">
        <v>80</v>
      </c>
      <c r="BK168" s="211">
        <f>ROUND(I168*H168,2)</f>
        <v>0</v>
      </c>
      <c r="BL168" s="20" t="s">
        <v>122</v>
      </c>
      <c r="BM168" s="210" t="s">
        <v>365</v>
      </c>
    </row>
    <row r="169" s="14" customFormat="1">
      <c r="A169" s="14"/>
      <c r="B169" s="236"/>
      <c r="C169" s="237"/>
      <c r="D169" s="227" t="s">
        <v>187</v>
      </c>
      <c r="E169" s="238" t="s">
        <v>19</v>
      </c>
      <c r="F169" s="239" t="s">
        <v>366</v>
      </c>
      <c r="G169" s="237"/>
      <c r="H169" s="240">
        <v>21.170000000000002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187</v>
      </c>
      <c r="AU169" s="246" t="s">
        <v>80</v>
      </c>
      <c r="AV169" s="14" t="s">
        <v>82</v>
      </c>
      <c r="AW169" s="14" t="s">
        <v>33</v>
      </c>
      <c r="AX169" s="14" t="s">
        <v>72</v>
      </c>
      <c r="AY169" s="246" t="s">
        <v>123</v>
      </c>
    </row>
    <row r="170" s="15" customFormat="1">
      <c r="A170" s="15"/>
      <c r="B170" s="247"/>
      <c r="C170" s="248"/>
      <c r="D170" s="227" t="s">
        <v>187</v>
      </c>
      <c r="E170" s="249" t="s">
        <v>19</v>
      </c>
      <c r="F170" s="250" t="s">
        <v>205</v>
      </c>
      <c r="G170" s="248"/>
      <c r="H170" s="251">
        <v>21.170000000000002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7" t="s">
        <v>187</v>
      </c>
      <c r="AU170" s="257" t="s">
        <v>80</v>
      </c>
      <c r="AV170" s="15" t="s">
        <v>122</v>
      </c>
      <c r="AW170" s="15" t="s">
        <v>33</v>
      </c>
      <c r="AX170" s="15" t="s">
        <v>80</v>
      </c>
      <c r="AY170" s="257" t="s">
        <v>123</v>
      </c>
    </row>
    <row r="171" s="2" customFormat="1" ht="24.15" customHeight="1">
      <c r="A171" s="41"/>
      <c r="B171" s="42"/>
      <c r="C171" s="199" t="s">
        <v>196</v>
      </c>
      <c r="D171" s="199" t="s">
        <v>124</v>
      </c>
      <c r="E171" s="200" t="s">
        <v>367</v>
      </c>
      <c r="F171" s="201" t="s">
        <v>368</v>
      </c>
      <c r="G171" s="202" t="s">
        <v>185</v>
      </c>
      <c r="H171" s="203">
        <v>15</v>
      </c>
      <c r="I171" s="204"/>
      <c r="J171" s="205">
        <f>ROUND(I171*H171,2)</f>
        <v>0</v>
      </c>
      <c r="K171" s="201" t="s">
        <v>253</v>
      </c>
      <c r="L171" s="47"/>
      <c r="M171" s="206" t="s">
        <v>19</v>
      </c>
      <c r="N171" s="207" t="s">
        <v>43</v>
      </c>
      <c r="O171" s="87"/>
      <c r="P171" s="208">
        <f>O171*H171</f>
        <v>0</v>
      </c>
      <c r="Q171" s="208">
        <v>0.0373</v>
      </c>
      <c r="R171" s="208">
        <f>Q171*H171</f>
        <v>0.5595</v>
      </c>
      <c r="S171" s="208">
        <v>0</v>
      </c>
      <c r="T171" s="209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10" t="s">
        <v>122</v>
      </c>
      <c r="AT171" s="210" t="s">
        <v>124</v>
      </c>
      <c r="AU171" s="210" t="s">
        <v>80</v>
      </c>
      <c r="AY171" s="20" t="s">
        <v>123</v>
      </c>
      <c r="BE171" s="211">
        <f>IF(N171="základní",J171,0)</f>
        <v>0</v>
      </c>
      <c r="BF171" s="211">
        <f>IF(N171="snížená",J171,0)</f>
        <v>0</v>
      </c>
      <c r="BG171" s="211">
        <f>IF(N171="zákl. přenesená",J171,0)</f>
        <v>0</v>
      </c>
      <c r="BH171" s="211">
        <f>IF(N171="sníž. přenesená",J171,0)</f>
        <v>0</v>
      </c>
      <c r="BI171" s="211">
        <f>IF(N171="nulová",J171,0)</f>
        <v>0</v>
      </c>
      <c r="BJ171" s="20" t="s">
        <v>80</v>
      </c>
      <c r="BK171" s="211">
        <f>ROUND(I171*H171,2)</f>
        <v>0</v>
      </c>
      <c r="BL171" s="20" t="s">
        <v>122</v>
      </c>
      <c r="BM171" s="210" t="s">
        <v>369</v>
      </c>
    </row>
    <row r="172" s="2" customFormat="1">
      <c r="A172" s="41"/>
      <c r="B172" s="42"/>
      <c r="C172" s="43"/>
      <c r="D172" s="259" t="s">
        <v>255</v>
      </c>
      <c r="E172" s="43"/>
      <c r="F172" s="260" t="s">
        <v>370</v>
      </c>
      <c r="G172" s="43"/>
      <c r="H172" s="43"/>
      <c r="I172" s="261"/>
      <c r="J172" s="43"/>
      <c r="K172" s="43"/>
      <c r="L172" s="47"/>
      <c r="M172" s="265"/>
      <c r="N172" s="266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255</v>
      </c>
      <c r="AU172" s="20" t="s">
        <v>80</v>
      </c>
    </row>
    <row r="173" s="13" customFormat="1">
      <c r="A173" s="13"/>
      <c r="B173" s="225"/>
      <c r="C173" s="226"/>
      <c r="D173" s="227" t="s">
        <v>187</v>
      </c>
      <c r="E173" s="228" t="s">
        <v>19</v>
      </c>
      <c r="F173" s="229" t="s">
        <v>371</v>
      </c>
      <c r="G173" s="226"/>
      <c r="H173" s="228" t="s">
        <v>19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187</v>
      </c>
      <c r="AU173" s="235" t="s">
        <v>80</v>
      </c>
      <c r="AV173" s="13" t="s">
        <v>80</v>
      </c>
      <c r="AW173" s="13" t="s">
        <v>33</v>
      </c>
      <c r="AX173" s="13" t="s">
        <v>72</v>
      </c>
      <c r="AY173" s="235" t="s">
        <v>123</v>
      </c>
    </row>
    <row r="174" s="14" customFormat="1">
      <c r="A174" s="14"/>
      <c r="B174" s="236"/>
      <c r="C174" s="237"/>
      <c r="D174" s="227" t="s">
        <v>187</v>
      </c>
      <c r="E174" s="238" t="s">
        <v>19</v>
      </c>
      <c r="F174" s="239" t="s">
        <v>342</v>
      </c>
      <c r="G174" s="237"/>
      <c r="H174" s="240">
        <v>15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187</v>
      </c>
      <c r="AU174" s="246" t="s">
        <v>80</v>
      </c>
      <c r="AV174" s="14" t="s">
        <v>82</v>
      </c>
      <c r="AW174" s="14" t="s">
        <v>33</v>
      </c>
      <c r="AX174" s="14" t="s">
        <v>80</v>
      </c>
      <c r="AY174" s="246" t="s">
        <v>123</v>
      </c>
    </row>
    <row r="175" s="2" customFormat="1" ht="21.75" customHeight="1">
      <c r="A175" s="41"/>
      <c r="B175" s="42"/>
      <c r="C175" s="199" t="s">
        <v>7</v>
      </c>
      <c r="D175" s="199" t="s">
        <v>124</v>
      </c>
      <c r="E175" s="200" t="s">
        <v>372</v>
      </c>
      <c r="F175" s="201" t="s">
        <v>373</v>
      </c>
      <c r="G175" s="202" t="s">
        <v>185</v>
      </c>
      <c r="H175" s="203">
        <v>187.91999999999999</v>
      </c>
      <c r="I175" s="204"/>
      <c r="J175" s="205">
        <f>ROUND(I175*H175,2)</f>
        <v>0</v>
      </c>
      <c r="K175" s="201" t="s">
        <v>19</v>
      </c>
      <c r="L175" s="47"/>
      <c r="M175" s="206" t="s">
        <v>19</v>
      </c>
      <c r="N175" s="207" t="s">
        <v>43</v>
      </c>
      <c r="O175" s="87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10" t="s">
        <v>122</v>
      </c>
      <c r="AT175" s="210" t="s">
        <v>124</v>
      </c>
      <c r="AU175" s="210" t="s">
        <v>80</v>
      </c>
      <c r="AY175" s="20" t="s">
        <v>123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20" t="s">
        <v>80</v>
      </c>
      <c r="BK175" s="211">
        <f>ROUND(I175*H175,2)</f>
        <v>0</v>
      </c>
      <c r="BL175" s="20" t="s">
        <v>122</v>
      </c>
      <c r="BM175" s="210" t="s">
        <v>374</v>
      </c>
    </row>
    <row r="176" s="14" customFormat="1">
      <c r="A176" s="14"/>
      <c r="B176" s="236"/>
      <c r="C176" s="237"/>
      <c r="D176" s="227" t="s">
        <v>187</v>
      </c>
      <c r="E176" s="238" t="s">
        <v>19</v>
      </c>
      <c r="F176" s="239" t="s">
        <v>375</v>
      </c>
      <c r="G176" s="237"/>
      <c r="H176" s="240">
        <v>187.91999999999999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187</v>
      </c>
      <c r="AU176" s="246" t="s">
        <v>80</v>
      </c>
      <c r="AV176" s="14" t="s">
        <v>82</v>
      </c>
      <c r="AW176" s="14" t="s">
        <v>33</v>
      </c>
      <c r="AX176" s="14" t="s">
        <v>72</v>
      </c>
      <c r="AY176" s="246" t="s">
        <v>123</v>
      </c>
    </row>
    <row r="177" s="15" customFormat="1">
      <c r="A177" s="15"/>
      <c r="B177" s="247"/>
      <c r="C177" s="248"/>
      <c r="D177" s="227" t="s">
        <v>187</v>
      </c>
      <c r="E177" s="249" t="s">
        <v>19</v>
      </c>
      <c r="F177" s="250" t="s">
        <v>205</v>
      </c>
      <c r="G177" s="248"/>
      <c r="H177" s="251">
        <v>187.91999999999999</v>
      </c>
      <c r="I177" s="252"/>
      <c r="J177" s="248"/>
      <c r="K177" s="248"/>
      <c r="L177" s="253"/>
      <c r="M177" s="254"/>
      <c r="N177" s="255"/>
      <c r="O177" s="255"/>
      <c r="P177" s="255"/>
      <c r="Q177" s="255"/>
      <c r="R177" s="255"/>
      <c r="S177" s="255"/>
      <c r="T177" s="25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7" t="s">
        <v>187</v>
      </c>
      <c r="AU177" s="257" t="s">
        <v>80</v>
      </c>
      <c r="AV177" s="15" t="s">
        <v>122</v>
      </c>
      <c r="AW177" s="15" t="s">
        <v>33</v>
      </c>
      <c r="AX177" s="15" t="s">
        <v>80</v>
      </c>
      <c r="AY177" s="257" t="s">
        <v>123</v>
      </c>
    </row>
    <row r="178" s="2" customFormat="1" ht="24.15" customHeight="1">
      <c r="A178" s="41"/>
      <c r="B178" s="42"/>
      <c r="C178" s="199" t="s">
        <v>376</v>
      </c>
      <c r="D178" s="199" t="s">
        <v>124</v>
      </c>
      <c r="E178" s="200" t="s">
        <v>377</v>
      </c>
      <c r="F178" s="201" t="s">
        <v>378</v>
      </c>
      <c r="G178" s="202" t="s">
        <v>185</v>
      </c>
      <c r="H178" s="203">
        <v>23.908000000000001</v>
      </c>
      <c r="I178" s="204"/>
      <c r="J178" s="205">
        <f>ROUND(I178*H178,2)</f>
        <v>0</v>
      </c>
      <c r="K178" s="201" t="s">
        <v>253</v>
      </c>
      <c r="L178" s="47"/>
      <c r="M178" s="206" t="s">
        <v>19</v>
      </c>
      <c r="N178" s="207" t="s">
        <v>43</v>
      </c>
      <c r="O178" s="87"/>
      <c r="P178" s="208">
        <f>O178*H178</f>
        <v>0</v>
      </c>
      <c r="Q178" s="208">
        <v>0.00018000000000000001</v>
      </c>
      <c r="R178" s="208">
        <f>Q178*H178</f>
        <v>0.0043034400000000004</v>
      </c>
      <c r="S178" s="208">
        <v>0</v>
      </c>
      <c r="T178" s="209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10" t="s">
        <v>122</v>
      </c>
      <c r="AT178" s="210" t="s">
        <v>124</v>
      </c>
      <c r="AU178" s="210" t="s">
        <v>80</v>
      </c>
      <c r="AY178" s="20" t="s">
        <v>123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20" t="s">
        <v>80</v>
      </c>
      <c r="BK178" s="211">
        <f>ROUND(I178*H178,2)</f>
        <v>0</v>
      </c>
      <c r="BL178" s="20" t="s">
        <v>122</v>
      </c>
      <c r="BM178" s="210" t="s">
        <v>379</v>
      </c>
    </row>
    <row r="179" s="2" customFormat="1">
      <c r="A179" s="41"/>
      <c r="B179" s="42"/>
      <c r="C179" s="43"/>
      <c r="D179" s="259" t="s">
        <v>255</v>
      </c>
      <c r="E179" s="43"/>
      <c r="F179" s="260" t="s">
        <v>380</v>
      </c>
      <c r="G179" s="43"/>
      <c r="H179" s="43"/>
      <c r="I179" s="261"/>
      <c r="J179" s="43"/>
      <c r="K179" s="43"/>
      <c r="L179" s="47"/>
      <c r="M179" s="265"/>
      <c r="N179" s="266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255</v>
      </c>
      <c r="AU179" s="20" t="s">
        <v>80</v>
      </c>
    </row>
    <row r="180" s="13" customFormat="1">
      <c r="A180" s="13"/>
      <c r="B180" s="225"/>
      <c r="C180" s="226"/>
      <c r="D180" s="227" t="s">
        <v>187</v>
      </c>
      <c r="E180" s="228" t="s">
        <v>19</v>
      </c>
      <c r="F180" s="229" t="s">
        <v>381</v>
      </c>
      <c r="G180" s="226"/>
      <c r="H180" s="228" t="s">
        <v>19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187</v>
      </c>
      <c r="AU180" s="235" t="s">
        <v>80</v>
      </c>
      <c r="AV180" s="13" t="s">
        <v>80</v>
      </c>
      <c r="AW180" s="13" t="s">
        <v>33</v>
      </c>
      <c r="AX180" s="13" t="s">
        <v>72</v>
      </c>
      <c r="AY180" s="235" t="s">
        <v>123</v>
      </c>
    </row>
    <row r="181" s="13" customFormat="1">
      <c r="A181" s="13"/>
      <c r="B181" s="225"/>
      <c r="C181" s="226"/>
      <c r="D181" s="227" t="s">
        <v>187</v>
      </c>
      <c r="E181" s="228" t="s">
        <v>19</v>
      </c>
      <c r="F181" s="229" t="s">
        <v>382</v>
      </c>
      <c r="G181" s="226"/>
      <c r="H181" s="228" t="s">
        <v>19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187</v>
      </c>
      <c r="AU181" s="235" t="s">
        <v>80</v>
      </c>
      <c r="AV181" s="13" t="s">
        <v>80</v>
      </c>
      <c r="AW181" s="13" t="s">
        <v>33</v>
      </c>
      <c r="AX181" s="13" t="s">
        <v>72</v>
      </c>
      <c r="AY181" s="235" t="s">
        <v>123</v>
      </c>
    </row>
    <row r="182" s="14" customFormat="1">
      <c r="A182" s="14"/>
      <c r="B182" s="236"/>
      <c r="C182" s="237"/>
      <c r="D182" s="227" t="s">
        <v>187</v>
      </c>
      <c r="E182" s="238" t="s">
        <v>19</v>
      </c>
      <c r="F182" s="239" t="s">
        <v>383</v>
      </c>
      <c r="G182" s="237"/>
      <c r="H182" s="240">
        <v>23.908000000000001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187</v>
      </c>
      <c r="AU182" s="246" t="s">
        <v>80</v>
      </c>
      <c r="AV182" s="14" t="s">
        <v>82</v>
      </c>
      <c r="AW182" s="14" t="s">
        <v>33</v>
      </c>
      <c r="AX182" s="14" t="s">
        <v>80</v>
      </c>
      <c r="AY182" s="246" t="s">
        <v>123</v>
      </c>
    </row>
    <row r="183" s="2" customFormat="1" ht="37.8" customHeight="1">
      <c r="A183" s="41"/>
      <c r="B183" s="42"/>
      <c r="C183" s="199" t="s">
        <v>384</v>
      </c>
      <c r="D183" s="199" t="s">
        <v>124</v>
      </c>
      <c r="E183" s="200" t="s">
        <v>385</v>
      </c>
      <c r="F183" s="201" t="s">
        <v>386</v>
      </c>
      <c r="G183" s="202" t="s">
        <v>185</v>
      </c>
      <c r="H183" s="203">
        <v>23.908000000000001</v>
      </c>
      <c r="I183" s="204"/>
      <c r="J183" s="205">
        <f>ROUND(I183*H183,2)</f>
        <v>0</v>
      </c>
      <c r="K183" s="201" t="s">
        <v>253</v>
      </c>
      <c r="L183" s="47"/>
      <c r="M183" s="206" t="s">
        <v>19</v>
      </c>
      <c r="N183" s="207" t="s">
        <v>43</v>
      </c>
      <c r="O183" s="87"/>
      <c r="P183" s="208">
        <f>O183*H183</f>
        <v>0</v>
      </c>
      <c r="Q183" s="208">
        <v>0.0057000000000000002</v>
      </c>
      <c r="R183" s="208">
        <f>Q183*H183</f>
        <v>0.13627560000000002</v>
      </c>
      <c r="S183" s="208">
        <v>0</v>
      </c>
      <c r="T183" s="209">
        <f>S183*H183</f>
        <v>0</v>
      </c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R183" s="210" t="s">
        <v>122</v>
      </c>
      <c r="AT183" s="210" t="s">
        <v>124</v>
      </c>
      <c r="AU183" s="210" t="s">
        <v>80</v>
      </c>
      <c r="AY183" s="20" t="s">
        <v>123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20" t="s">
        <v>80</v>
      </c>
      <c r="BK183" s="211">
        <f>ROUND(I183*H183,2)</f>
        <v>0</v>
      </c>
      <c r="BL183" s="20" t="s">
        <v>122</v>
      </c>
      <c r="BM183" s="210" t="s">
        <v>387</v>
      </c>
    </row>
    <row r="184" s="2" customFormat="1">
      <c r="A184" s="41"/>
      <c r="B184" s="42"/>
      <c r="C184" s="43"/>
      <c r="D184" s="259" t="s">
        <v>255</v>
      </c>
      <c r="E184" s="43"/>
      <c r="F184" s="260" t="s">
        <v>388</v>
      </c>
      <c r="G184" s="43"/>
      <c r="H184" s="43"/>
      <c r="I184" s="261"/>
      <c r="J184" s="43"/>
      <c r="K184" s="43"/>
      <c r="L184" s="47"/>
      <c r="M184" s="265"/>
      <c r="N184" s="266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255</v>
      </c>
      <c r="AU184" s="20" t="s">
        <v>80</v>
      </c>
    </row>
    <row r="185" s="13" customFormat="1">
      <c r="A185" s="13"/>
      <c r="B185" s="225"/>
      <c r="C185" s="226"/>
      <c r="D185" s="227" t="s">
        <v>187</v>
      </c>
      <c r="E185" s="228" t="s">
        <v>19</v>
      </c>
      <c r="F185" s="229" t="s">
        <v>381</v>
      </c>
      <c r="G185" s="226"/>
      <c r="H185" s="228" t="s">
        <v>19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187</v>
      </c>
      <c r="AU185" s="235" t="s">
        <v>80</v>
      </c>
      <c r="AV185" s="13" t="s">
        <v>80</v>
      </c>
      <c r="AW185" s="13" t="s">
        <v>33</v>
      </c>
      <c r="AX185" s="13" t="s">
        <v>72</v>
      </c>
      <c r="AY185" s="235" t="s">
        <v>123</v>
      </c>
    </row>
    <row r="186" s="13" customFormat="1">
      <c r="A186" s="13"/>
      <c r="B186" s="225"/>
      <c r="C186" s="226"/>
      <c r="D186" s="227" t="s">
        <v>187</v>
      </c>
      <c r="E186" s="228" t="s">
        <v>19</v>
      </c>
      <c r="F186" s="229" t="s">
        <v>382</v>
      </c>
      <c r="G186" s="226"/>
      <c r="H186" s="228" t="s">
        <v>19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187</v>
      </c>
      <c r="AU186" s="235" t="s">
        <v>80</v>
      </c>
      <c r="AV186" s="13" t="s">
        <v>80</v>
      </c>
      <c r="AW186" s="13" t="s">
        <v>33</v>
      </c>
      <c r="AX186" s="13" t="s">
        <v>72</v>
      </c>
      <c r="AY186" s="235" t="s">
        <v>123</v>
      </c>
    </row>
    <row r="187" s="14" customFormat="1">
      <c r="A187" s="14"/>
      <c r="B187" s="236"/>
      <c r="C187" s="237"/>
      <c r="D187" s="227" t="s">
        <v>187</v>
      </c>
      <c r="E187" s="238" t="s">
        <v>19</v>
      </c>
      <c r="F187" s="239" t="s">
        <v>383</v>
      </c>
      <c r="G187" s="237"/>
      <c r="H187" s="240">
        <v>23.908000000000001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187</v>
      </c>
      <c r="AU187" s="246" t="s">
        <v>80</v>
      </c>
      <c r="AV187" s="14" t="s">
        <v>82</v>
      </c>
      <c r="AW187" s="14" t="s">
        <v>33</v>
      </c>
      <c r="AX187" s="14" t="s">
        <v>80</v>
      </c>
      <c r="AY187" s="246" t="s">
        <v>123</v>
      </c>
    </row>
    <row r="188" s="2" customFormat="1" ht="37.8" customHeight="1">
      <c r="A188" s="41"/>
      <c r="B188" s="42"/>
      <c r="C188" s="199" t="s">
        <v>389</v>
      </c>
      <c r="D188" s="199" t="s">
        <v>124</v>
      </c>
      <c r="E188" s="200" t="s">
        <v>390</v>
      </c>
      <c r="F188" s="201" t="s">
        <v>391</v>
      </c>
      <c r="G188" s="202" t="s">
        <v>185</v>
      </c>
      <c r="H188" s="203">
        <v>23.908000000000001</v>
      </c>
      <c r="I188" s="204"/>
      <c r="J188" s="205">
        <f>ROUND(I188*H188,2)</f>
        <v>0</v>
      </c>
      <c r="K188" s="201" t="s">
        <v>253</v>
      </c>
      <c r="L188" s="47"/>
      <c r="M188" s="206" t="s">
        <v>19</v>
      </c>
      <c r="N188" s="207" t="s">
        <v>43</v>
      </c>
      <c r="O188" s="87"/>
      <c r="P188" s="208">
        <f>O188*H188</f>
        <v>0</v>
      </c>
      <c r="Q188" s="208">
        <v>0.0050600000000000003</v>
      </c>
      <c r="R188" s="208">
        <f>Q188*H188</f>
        <v>0.12097448000000001</v>
      </c>
      <c r="S188" s="208">
        <v>0.0050000000000000001</v>
      </c>
      <c r="T188" s="209">
        <f>S188*H188</f>
        <v>0.11954000000000001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10" t="s">
        <v>122</v>
      </c>
      <c r="AT188" s="210" t="s">
        <v>124</v>
      </c>
      <c r="AU188" s="210" t="s">
        <v>80</v>
      </c>
      <c r="AY188" s="20" t="s">
        <v>123</v>
      </c>
      <c r="BE188" s="211">
        <f>IF(N188="základní",J188,0)</f>
        <v>0</v>
      </c>
      <c r="BF188" s="211">
        <f>IF(N188="snížená",J188,0)</f>
        <v>0</v>
      </c>
      <c r="BG188" s="211">
        <f>IF(N188="zákl. přenesená",J188,0)</f>
        <v>0</v>
      </c>
      <c r="BH188" s="211">
        <f>IF(N188="sníž. přenesená",J188,0)</f>
        <v>0</v>
      </c>
      <c r="BI188" s="211">
        <f>IF(N188="nulová",J188,0)</f>
        <v>0</v>
      </c>
      <c r="BJ188" s="20" t="s">
        <v>80</v>
      </c>
      <c r="BK188" s="211">
        <f>ROUND(I188*H188,2)</f>
        <v>0</v>
      </c>
      <c r="BL188" s="20" t="s">
        <v>122</v>
      </c>
      <c r="BM188" s="210" t="s">
        <v>392</v>
      </c>
    </row>
    <row r="189" s="2" customFormat="1">
      <c r="A189" s="41"/>
      <c r="B189" s="42"/>
      <c r="C189" s="43"/>
      <c r="D189" s="259" t="s">
        <v>255</v>
      </c>
      <c r="E189" s="43"/>
      <c r="F189" s="260" t="s">
        <v>393</v>
      </c>
      <c r="G189" s="43"/>
      <c r="H189" s="43"/>
      <c r="I189" s="261"/>
      <c r="J189" s="43"/>
      <c r="K189" s="43"/>
      <c r="L189" s="47"/>
      <c r="M189" s="265"/>
      <c r="N189" s="266"/>
      <c r="O189" s="87"/>
      <c r="P189" s="87"/>
      <c r="Q189" s="87"/>
      <c r="R189" s="87"/>
      <c r="S189" s="87"/>
      <c r="T189" s="88"/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T189" s="20" t="s">
        <v>255</v>
      </c>
      <c r="AU189" s="20" t="s">
        <v>80</v>
      </c>
    </row>
    <row r="190" s="13" customFormat="1">
      <c r="A190" s="13"/>
      <c r="B190" s="225"/>
      <c r="C190" s="226"/>
      <c r="D190" s="227" t="s">
        <v>187</v>
      </c>
      <c r="E190" s="228" t="s">
        <v>19</v>
      </c>
      <c r="F190" s="229" t="s">
        <v>394</v>
      </c>
      <c r="G190" s="226"/>
      <c r="H190" s="228" t="s">
        <v>19</v>
      </c>
      <c r="I190" s="230"/>
      <c r="J190" s="226"/>
      <c r="K190" s="226"/>
      <c r="L190" s="231"/>
      <c r="M190" s="232"/>
      <c r="N190" s="233"/>
      <c r="O190" s="233"/>
      <c r="P190" s="233"/>
      <c r="Q190" s="233"/>
      <c r="R190" s="233"/>
      <c r="S190" s="233"/>
      <c r="T190" s="23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5" t="s">
        <v>187</v>
      </c>
      <c r="AU190" s="235" t="s">
        <v>80</v>
      </c>
      <c r="AV190" s="13" t="s">
        <v>80</v>
      </c>
      <c r="AW190" s="13" t="s">
        <v>33</v>
      </c>
      <c r="AX190" s="13" t="s">
        <v>72</v>
      </c>
      <c r="AY190" s="235" t="s">
        <v>123</v>
      </c>
    </row>
    <row r="191" s="13" customFormat="1">
      <c r="A191" s="13"/>
      <c r="B191" s="225"/>
      <c r="C191" s="226"/>
      <c r="D191" s="227" t="s">
        <v>187</v>
      </c>
      <c r="E191" s="228" t="s">
        <v>19</v>
      </c>
      <c r="F191" s="229" t="s">
        <v>395</v>
      </c>
      <c r="G191" s="226"/>
      <c r="H191" s="228" t="s">
        <v>19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187</v>
      </c>
      <c r="AU191" s="235" t="s">
        <v>80</v>
      </c>
      <c r="AV191" s="13" t="s">
        <v>80</v>
      </c>
      <c r="AW191" s="13" t="s">
        <v>33</v>
      </c>
      <c r="AX191" s="13" t="s">
        <v>72</v>
      </c>
      <c r="AY191" s="235" t="s">
        <v>123</v>
      </c>
    </row>
    <row r="192" s="14" customFormat="1">
      <c r="A192" s="14"/>
      <c r="B192" s="236"/>
      <c r="C192" s="237"/>
      <c r="D192" s="227" t="s">
        <v>187</v>
      </c>
      <c r="E192" s="238" t="s">
        <v>19</v>
      </c>
      <c r="F192" s="239" t="s">
        <v>383</v>
      </c>
      <c r="G192" s="237"/>
      <c r="H192" s="240">
        <v>23.908000000000001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187</v>
      </c>
      <c r="AU192" s="246" t="s">
        <v>80</v>
      </c>
      <c r="AV192" s="14" t="s">
        <v>82</v>
      </c>
      <c r="AW192" s="14" t="s">
        <v>33</v>
      </c>
      <c r="AX192" s="14" t="s">
        <v>72</v>
      </c>
      <c r="AY192" s="246" t="s">
        <v>123</v>
      </c>
    </row>
    <row r="193" s="15" customFormat="1">
      <c r="A193" s="15"/>
      <c r="B193" s="247"/>
      <c r="C193" s="248"/>
      <c r="D193" s="227" t="s">
        <v>187</v>
      </c>
      <c r="E193" s="249" t="s">
        <v>19</v>
      </c>
      <c r="F193" s="250" t="s">
        <v>205</v>
      </c>
      <c r="G193" s="248"/>
      <c r="H193" s="251">
        <v>23.908000000000001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187</v>
      </c>
      <c r="AU193" s="257" t="s">
        <v>80</v>
      </c>
      <c r="AV193" s="15" t="s">
        <v>122</v>
      </c>
      <c r="AW193" s="15" t="s">
        <v>33</v>
      </c>
      <c r="AX193" s="15" t="s">
        <v>80</v>
      </c>
      <c r="AY193" s="257" t="s">
        <v>123</v>
      </c>
    </row>
    <row r="194" s="2" customFormat="1" ht="33" customHeight="1">
      <c r="A194" s="41"/>
      <c r="B194" s="42"/>
      <c r="C194" s="199" t="s">
        <v>396</v>
      </c>
      <c r="D194" s="199" t="s">
        <v>124</v>
      </c>
      <c r="E194" s="200" t="s">
        <v>397</v>
      </c>
      <c r="F194" s="201" t="s">
        <v>398</v>
      </c>
      <c r="G194" s="202" t="s">
        <v>185</v>
      </c>
      <c r="H194" s="203">
        <v>32.749000000000002</v>
      </c>
      <c r="I194" s="204"/>
      <c r="J194" s="205">
        <f>ROUND(I194*H194,2)</f>
        <v>0</v>
      </c>
      <c r="K194" s="201" t="s">
        <v>253</v>
      </c>
      <c r="L194" s="47"/>
      <c r="M194" s="206" t="s">
        <v>19</v>
      </c>
      <c r="N194" s="207" t="s">
        <v>43</v>
      </c>
      <c r="O194" s="87"/>
      <c r="P194" s="208">
        <f>O194*H194</f>
        <v>0</v>
      </c>
      <c r="Q194" s="208">
        <v>0.22136</v>
      </c>
      <c r="R194" s="208">
        <f>Q194*H194</f>
        <v>7.2493186400000003</v>
      </c>
      <c r="S194" s="208">
        <v>0</v>
      </c>
      <c r="T194" s="209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10" t="s">
        <v>244</v>
      </c>
      <c r="AT194" s="210" t="s">
        <v>124</v>
      </c>
      <c r="AU194" s="210" t="s">
        <v>80</v>
      </c>
      <c r="AY194" s="20" t="s">
        <v>123</v>
      </c>
      <c r="BE194" s="211">
        <f>IF(N194="základní",J194,0)</f>
        <v>0</v>
      </c>
      <c r="BF194" s="211">
        <f>IF(N194="snížená",J194,0)</f>
        <v>0</v>
      </c>
      <c r="BG194" s="211">
        <f>IF(N194="zákl. přenesená",J194,0)</f>
        <v>0</v>
      </c>
      <c r="BH194" s="211">
        <f>IF(N194="sníž. přenesená",J194,0)</f>
        <v>0</v>
      </c>
      <c r="BI194" s="211">
        <f>IF(N194="nulová",J194,0)</f>
        <v>0</v>
      </c>
      <c r="BJ194" s="20" t="s">
        <v>80</v>
      </c>
      <c r="BK194" s="211">
        <f>ROUND(I194*H194,2)</f>
        <v>0</v>
      </c>
      <c r="BL194" s="20" t="s">
        <v>244</v>
      </c>
      <c r="BM194" s="210" t="s">
        <v>399</v>
      </c>
    </row>
    <row r="195" s="2" customFormat="1">
      <c r="A195" s="41"/>
      <c r="B195" s="42"/>
      <c r="C195" s="43"/>
      <c r="D195" s="259" t="s">
        <v>255</v>
      </c>
      <c r="E195" s="43"/>
      <c r="F195" s="260" t="s">
        <v>400</v>
      </c>
      <c r="G195" s="43"/>
      <c r="H195" s="43"/>
      <c r="I195" s="261"/>
      <c r="J195" s="43"/>
      <c r="K195" s="43"/>
      <c r="L195" s="47"/>
      <c r="M195" s="265"/>
      <c r="N195" s="266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255</v>
      </c>
      <c r="AU195" s="20" t="s">
        <v>80</v>
      </c>
    </row>
    <row r="196" s="13" customFormat="1">
      <c r="A196" s="13"/>
      <c r="B196" s="225"/>
      <c r="C196" s="226"/>
      <c r="D196" s="227" t="s">
        <v>187</v>
      </c>
      <c r="E196" s="228" t="s">
        <v>19</v>
      </c>
      <c r="F196" s="229" t="s">
        <v>401</v>
      </c>
      <c r="G196" s="226"/>
      <c r="H196" s="228" t="s">
        <v>19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187</v>
      </c>
      <c r="AU196" s="235" t="s">
        <v>80</v>
      </c>
      <c r="AV196" s="13" t="s">
        <v>80</v>
      </c>
      <c r="AW196" s="13" t="s">
        <v>33</v>
      </c>
      <c r="AX196" s="13" t="s">
        <v>72</v>
      </c>
      <c r="AY196" s="235" t="s">
        <v>123</v>
      </c>
    </row>
    <row r="197" s="13" customFormat="1">
      <c r="A197" s="13"/>
      <c r="B197" s="225"/>
      <c r="C197" s="226"/>
      <c r="D197" s="227" t="s">
        <v>187</v>
      </c>
      <c r="E197" s="228" t="s">
        <v>19</v>
      </c>
      <c r="F197" s="229" t="s">
        <v>402</v>
      </c>
      <c r="G197" s="226"/>
      <c r="H197" s="228" t="s">
        <v>19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187</v>
      </c>
      <c r="AU197" s="235" t="s">
        <v>80</v>
      </c>
      <c r="AV197" s="13" t="s">
        <v>80</v>
      </c>
      <c r="AW197" s="13" t="s">
        <v>33</v>
      </c>
      <c r="AX197" s="13" t="s">
        <v>72</v>
      </c>
      <c r="AY197" s="235" t="s">
        <v>123</v>
      </c>
    </row>
    <row r="198" s="14" customFormat="1">
      <c r="A198" s="14"/>
      <c r="B198" s="236"/>
      <c r="C198" s="237"/>
      <c r="D198" s="227" t="s">
        <v>187</v>
      </c>
      <c r="E198" s="238" t="s">
        <v>19</v>
      </c>
      <c r="F198" s="239" t="s">
        <v>403</v>
      </c>
      <c r="G198" s="237"/>
      <c r="H198" s="240">
        <v>9.3949999999999996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187</v>
      </c>
      <c r="AU198" s="246" t="s">
        <v>80</v>
      </c>
      <c r="AV198" s="14" t="s">
        <v>82</v>
      </c>
      <c r="AW198" s="14" t="s">
        <v>33</v>
      </c>
      <c r="AX198" s="14" t="s">
        <v>72</v>
      </c>
      <c r="AY198" s="246" t="s">
        <v>123</v>
      </c>
    </row>
    <row r="199" s="13" customFormat="1">
      <c r="A199" s="13"/>
      <c r="B199" s="225"/>
      <c r="C199" s="226"/>
      <c r="D199" s="227" t="s">
        <v>187</v>
      </c>
      <c r="E199" s="228" t="s">
        <v>19</v>
      </c>
      <c r="F199" s="229" t="s">
        <v>404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187</v>
      </c>
      <c r="AU199" s="235" t="s">
        <v>80</v>
      </c>
      <c r="AV199" s="13" t="s">
        <v>80</v>
      </c>
      <c r="AW199" s="13" t="s">
        <v>33</v>
      </c>
      <c r="AX199" s="13" t="s">
        <v>72</v>
      </c>
      <c r="AY199" s="235" t="s">
        <v>123</v>
      </c>
    </row>
    <row r="200" s="14" customFormat="1">
      <c r="A200" s="14"/>
      <c r="B200" s="236"/>
      <c r="C200" s="237"/>
      <c r="D200" s="227" t="s">
        <v>187</v>
      </c>
      <c r="E200" s="238" t="s">
        <v>19</v>
      </c>
      <c r="F200" s="239" t="s">
        <v>405</v>
      </c>
      <c r="G200" s="237"/>
      <c r="H200" s="240">
        <v>2.8839999999999999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187</v>
      </c>
      <c r="AU200" s="246" t="s">
        <v>80</v>
      </c>
      <c r="AV200" s="14" t="s">
        <v>82</v>
      </c>
      <c r="AW200" s="14" t="s">
        <v>33</v>
      </c>
      <c r="AX200" s="14" t="s">
        <v>72</v>
      </c>
      <c r="AY200" s="246" t="s">
        <v>123</v>
      </c>
    </row>
    <row r="201" s="14" customFormat="1">
      <c r="A201" s="14"/>
      <c r="B201" s="236"/>
      <c r="C201" s="237"/>
      <c r="D201" s="227" t="s">
        <v>187</v>
      </c>
      <c r="E201" s="238" t="s">
        <v>19</v>
      </c>
      <c r="F201" s="239" t="s">
        <v>406</v>
      </c>
      <c r="G201" s="237"/>
      <c r="H201" s="240">
        <v>5.4000000000000004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187</v>
      </c>
      <c r="AU201" s="246" t="s">
        <v>80</v>
      </c>
      <c r="AV201" s="14" t="s">
        <v>82</v>
      </c>
      <c r="AW201" s="14" t="s">
        <v>33</v>
      </c>
      <c r="AX201" s="14" t="s">
        <v>72</v>
      </c>
      <c r="AY201" s="246" t="s">
        <v>123</v>
      </c>
    </row>
    <row r="202" s="13" customFormat="1">
      <c r="A202" s="13"/>
      <c r="B202" s="225"/>
      <c r="C202" s="226"/>
      <c r="D202" s="227" t="s">
        <v>187</v>
      </c>
      <c r="E202" s="228" t="s">
        <v>19</v>
      </c>
      <c r="F202" s="229" t="s">
        <v>407</v>
      </c>
      <c r="G202" s="226"/>
      <c r="H202" s="228" t="s">
        <v>19</v>
      </c>
      <c r="I202" s="230"/>
      <c r="J202" s="226"/>
      <c r="K202" s="226"/>
      <c r="L202" s="231"/>
      <c r="M202" s="232"/>
      <c r="N202" s="233"/>
      <c r="O202" s="233"/>
      <c r="P202" s="233"/>
      <c r="Q202" s="233"/>
      <c r="R202" s="233"/>
      <c r="S202" s="233"/>
      <c r="T202" s="23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5" t="s">
        <v>187</v>
      </c>
      <c r="AU202" s="235" t="s">
        <v>80</v>
      </c>
      <c r="AV202" s="13" t="s">
        <v>80</v>
      </c>
      <c r="AW202" s="13" t="s">
        <v>33</v>
      </c>
      <c r="AX202" s="13" t="s">
        <v>72</v>
      </c>
      <c r="AY202" s="235" t="s">
        <v>123</v>
      </c>
    </row>
    <row r="203" s="14" customFormat="1">
      <c r="A203" s="14"/>
      <c r="B203" s="236"/>
      <c r="C203" s="237"/>
      <c r="D203" s="227" t="s">
        <v>187</v>
      </c>
      <c r="E203" s="238" t="s">
        <v>19</v>
      </c>
      <c r="F203" s="239" t="s">
        <v>408</v>
      </c>
      <c r="G203" s="237"/>
      <c r="H203" s="240">
        <v>15.07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46" t="s">
        <v>187</v>
      </c>
      <c r="AU203" s="246" t="s">
        <v>80</v>
      </c>
      <c r="AV203" s="14" t="s">
        <v>82</v>
      </c>
      <c r="AW203" s="14" t="s">
        <v>33</v>
      </c>
      <c r="AX203" s="14" t="s">
        <v>72</v>
      </c>
      <c r="AY203" s="246" t="s">
        <v>123</v>
      </c>
    </row>
    <row r="204" s="15" customFormat="1">
      <c r="A204" s="15"/>
      <c r="B204" s="247"/>
      <c r="C204" s="248"/>
      <c r="D204" s="227" t="s">
        <v>187</v>
      </c>
      <c r="E204" s="249" t="s">
        <v>19</v>
      </c>
      <c r="F204" s="250" t="s">
        <v>205</v>
      </c>
      <c r="G204" s="248"/>
      <c r="H204" s="251">
        <v>32.749000000000002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7" t="s">
        <v>187</v>
      </c>
      <c r="AU204" s="257" t="s">
        <v>80</v>
      </c>
      <c r="AV204" s="15" t="s">
        <v>122</v>
      </c>
      <c r="AW204" s="15" t="s">
        <v>33</v>
      </c>
      <c r="AX204" s="15" t="s">
        <v>80</v>
      </c>
      <c r="AY204" s="257" t="s">
        <v>123</v>
      </c>
    </row>
    <row r="205" s="2" customFormat="1" ht="37.8" customHeight="1">
      <c r="A205" s="41"/>
      <c r="B205" s="42"/>
      <c r="C205" s="199" t="s">
        <v>409</v>
      </c>
      <c r="D205" s="199" t="s">
        <v>124</v>
      </c>
      <c r="E205" s="200" t="s">
        <v>410</v>
      </c>
      <c r="F205" s="201" t="s">
        <v>411</v>
      </c>
      <c r="G205" s="202" t="s">
        <v>192</v>
      </c>
      <c r="H205" s="203">
        <v>26</v>
      </c>
      <c r="I205" s="204"/>
      <c r="J205" s="205">
        <f>ROUND(I205*H205,2)</f>
        <v>0</v>
      </c>
      <c r="K205" s="201" t="s">
        <v>253</v>
      </c>
      <c r="L205" s="47"/>
      <c r="M205" s="206" t="s">
        <v>19</v>
      </c>
      <c r="N205" s="207" t="s">
        <v>43</v>
      </c>
      <c r="O205" s="87"/>
      <c r="P205" s="208">
        <f>O205*H205</f>
        <v>0</v>
      </c>
      <c r="Q205" s="208">
        <v>0.12895000000000001</v>
      </c>
      <c r="R205" s="208">
        <f>Q205*H205</f>
        <v>3.3527000000000005</v>
      </c>
      <c r="S205" s="208">
        <v>0</v>
      </c>
      <c r="T205" s="209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10" t="s">
        <v>122</v>
      </c>
      <c r="AT205" s="210" t="s">
        <v>124</v>
      </c>
      <c r="AU205" s="210" t="s">
        <v>80</v>
      </c>
      <c r="AY205" s="20" t="s">
        <v>123</v>
      </c>
      <c r="BE205" s="211">
        <f>IF(N205="základní",J205,0)</f>
        <v>0</v>
      </c>
      <c r="BF205" s="211">
        <f>IF(N205="snížená",J205,0)</f>
        <v>0</v>
      </c>
      <c r="BG205" s="211">
        <f>IF(N205="zákl. přenesená",J205,0)</f>
        <v>0</v>
      </c>
      <c r="BH205" s="211">
        <f>IF(N205="sníž. přenesená",J205,0)</f>
        <v>0</v>
      </c>
      <c r="BI205" s="211">
        <f>IF(N205="nulová",J205,0)</f>
        <v>0</v>
      </c>
      <c r="BJ205" s="20" t="s">
        <v>80</v>
      </c>
      <c r="BK205" s="211">
        <f>ROUND(I205*H205,2)</f>
        <v>0</v>
      </c>
      <c r="BL205" s="20" t="s">
        <v>122</v>
      </c>
      <c r="BM205" s="210" t="s">
        <v>412</v>
      </c>
    </row>
    <row r="206" s="2" customFormat="1">
      <c r="A206" s="41"/>
      <c r="B206" s="42"/>
      <c r="C206" s="43"/>
      <c r="D206" s="259" t="s">
        <v>255</v>
      </c>
      <c r="E206" s="43"/>
      <c r="F206" s="260" t="s">
        <v>413</v>
      </c>
      <c r="G206" s="43"/>
      <c r="H206" s="43"/>
      <c r="I206" s="261"/>
      <c r="J206" s="43"/>
      <c r="K206" s="43"/>
      <c r="L206" s="47"/>
      <c r="M206" s="265"/>
      <c r="N206" s="266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255</v>
      </c>
      <c r="AU206" s="20" t="s">
        <v>80</v>
      </c>
    </row>
    <row r="207" s="13" customFormat="1">
      <c r="A207" s="13"/>
      <c r="B207" s="225"/>
      <c r="C207" s="226"/>
      <c r="D207" s="227" t="s">
        <v>187</v>
      </c>
      <c r="E207" s="228" t="s">
        <v>19</v>
      </c>
      <c r="F207" s="229" t="s">
        <v>401</v>
      </c>
      <c r="G207" s="226"/>
      <c r="H207" s="228" t="s">
        <v>19</v>
      </c>
      <c r="I207" s="230"/>
      <c r="J207" s="226"/>
      <c r="K207" s="226"/>
      <c r="L207" s="231"/>
      <c r="M207" s="232"/>
      <c r="N207" s="233"/>
      <c r="O207" s="233"/>
      <c r="P207" s="233"/>
      <c r="Q207" s="233"/>
      <c r="R207" s="233"/>
      <c r="S207" s="233"/>
      <c r="T207" s="23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5" t="s">
        <v>187</v>
      </c>
      <c r="AU207" s="235" t="s">
        <v>80</v>
      </c>
      <c r="AV207" s="13" t="s">
        <v>80</v>
      </c>
      <c r="AW207" s="13" t="s">
        <v>33</v>
      </c>
      <c r="AX207" s="13" t="s">
        <v>72</v>
      </c>
      <c r="AY207" s="235" t="s">
        <v>123</v>
      </c>
    </row>
    <row r="208" s="13" customFormat="1">
      <c r="A208" s="13"/>
      <c r="B208" s="225"/>
      <c r="C208" s="226"/>
      <c r="D208" s="227" t="s">
        <v>187</v>
      </c>
      <c r="E208" s="228" t="s">
        <v>19</v>
      </c>
      <c r="F208" s="229" t="s">
        <v>414</v>
      </c>
      <c r="G208" s="226"/>
      <c r="H208" s="228" t="s">
        <v>19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187</v>
      </c>
      <c r="AU208" s="235" t="s">
        <v>80</v>
      </c>
      <c r="AV208" s="13" t="s">
        <v>80</v>
      </c>
      <c r="AW208" s="13" t="s">
        <v>33</v>
      </c>
      <c r="AX208" s="13" t="s">
        <v>72</v>
      </c>
      <c r="AY208" s="235" t="s">
        <v>123</v>
      </c>
    </row>
    <row r="209" s="14" customFormat="1">
      <c r="A209" s="14"/>
      <c r="B209" s="236"/>
      <c r="C209" s="237"/>
      <c r="D209" s="227" t="s">
        <v>187</v>
      </c>
      <c r="E209" s="238" t="s">
        <v>19</v>
      </c>
      <c r="F209" s="239" t="s">
        <v>415</v>
      </c>
      <c r="G209" s="237"/>
      <c r="H209" s="240">
        <v>18.789999999999999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187</v>
      </c>
      <c r="AU209" s="246" t="s">
        <v>80</v>
      </c>
      <c r="AV209" s="14" t="s">
        <v>82</v>
      </c>
      <c r="AW209" s="14" t="s">
        <v>33</v>
      </c>
      <c r="AX209" s="14" t="s">
        <v>72</v>
      </c>
      <c r="AY209" s="246" t="s">
        <v>123</v>
      </c>
    </row>
    <row r="210" s="14" customFormat="1">
      <c r="A210" s="14"/>
      <c r="B210" s="236"/>
      <c r="C210" s="237"/>
      <c r="D210" s="227" t="s">
        <v>187</v>
      </c>
      <c r="E210" s="238" t="s">
        <v>19</v>
      </c>
      <c r="F210" s="239" t="s">
        <v>416</v>
      </c>
      <c r="G210" s="237"/>
      <c r="H210" s="240">
        <v>7.21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187</v>
      </c>
      <c r="AU210" s="246" t="s">
        <v>80</v>
      </c>
      <c r="AV210" s="14" t="s">
        <v>82</v>
      </c>
      <c r="AW210" s="14" t="s">
        <v>33</v>
      </c>
      <c r="AX210" s="14" t="s">
        <v>72</v>
      </c>
      <c r="AY210" s="246" t="s">
        <v>123</v>
      </c>
    </row>
    <row r="211" s="15" customFormat="1">
      <c r="A211" s="15"/>
      <c r="B211" s="247"/>
      <c r="C211" s="248"/>
      <c r="D211" s="227" t="s">
        <v>187</v>
      </c>
      <c r="E211" s="249" t="s">
        <v>19</v>
      </c>
      <c r="F211" s="250" t="s">
        <v>205</v>
      </c>
      <c r="G211" s="248"/>
      <c r="H211" s="251">
        <v>26</v>
      </c>
      <c r="I211" s="252"/>
      <c r="J211" s="248"/>
      <c r="K211" s="248"/>
      <c r="L211" s="253"/>
      <c r="M211" s="254"/>
      <c r="N211" s="255"/>
      <c r="O211" s="255"/>
      <c r="P211" s="255"/>
      <c r="Q211" s="255"/>
      <c r="R211" s="255"/>
      <c r="S211" s="255"/>
      <c r="T211" s="25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57" t="s">
        <v>187</v>
      </c>
      <c r="AU211" s="257" t="s">
        <v>80</v>
      </c>
      <c r="AV211" s="15" t="s">
        <v>122</v>
      </c>
      <c r="AW211" s="15" t="s">
        <v>33</v>
      </c>
      <c r="AX211" s="15" t="s">
        <v>80</v>
      </c>
      <c r="AY211" s="257" t="s">
        <v>123</v>
      </c>
    </row>
    <row r="212" s="11" customFormat="1" ht="25.92" customHeight="1">
      <c r="A212" s="11"/>
      <c r="B212" s="185"/>
      <c r="C212" s="186"/>
      <c r="D212" s="187" t="s">
        <v>71</v>
      </c>
      <c r="E212" s="188" t="s">
        <v>417</v>
      </c>
      <c r="F212" s="188" t="s">
        <v>418</v>
      </c>
      <c r="G212" s="186"/>
      <c r="H212" s="186"/>
      <c r="I212" s="189"/>
      <c r="J212" s="190">
        <f>BK212</f>
        <v>0</v>
      </c>
      <c r="K212" s="186"/>
      <c r="L212" s="191"/>
      <c r="M212" s="192"/>
      <c r="N212" s="193"/>
      <c r="O212" s="193"/>
      <c r="P212" s="194">
        <f>SUM(P213:P215)</f>
        <v>0</v>
      </c>
      <c r="Q212" s="193"/>
      <c r="R212" s="194">
        <f>SUM(R213:R215)</f>
        <v>0</v>
      </c>
      <c r="S212" s="193"/>
      <c r="T212" s="195">
        <f>SUM(T213:T215)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196" t="s">
        <v>80</v>
      </c>
      <c r="AT212" s="197" t="s">
        <v>71</v>
      </c>
      <c r="AU212" s="197" t="s">
        <v>72</v>
      </c>
      <c r="AY212" s="196" t="s">
        <v>123</v>
      </c>
      <c r="BK212" s="198">
        <f>SUM(BK213:BK215)</f>
        <v>0</v>
      </c>
    </row>
    <row r="213" s="2" customFormat="1" ht="16.5" customHeight="1">
      <c r="A213" s="41"/>
      <c r="B213" s="42"/>
      <c r="C213" s="199" t="s">
        <v>419</v>
      </c>
      <c r="D213" s="199" t="s">
        <v>124</v>
      </c>
      <c r="E213" s="200" t="s">
        <v>420</v>
      </c>
      <c r="F213" s="201" t="s">
        <v>421</v>
      </c>
      <c r="G213" s="202" t="s">
        <v>185</v>
      </c>
      <c r="H213" s="203">
        <v>109.92</v>
      </c>
      <c r="I213" s="204"/>
      <c r="J213" s="205">
        <f>ROUND(I213*H213,2)</f>
        <v>0</v>
      </c>
      <c r="K213" s="201" t="s">
        <v>19</v>
      </c>
      <c r="L213" s="47"/>
      <c r="M213" s="206" t="s">
        <v>19</v>
      </c>
      <c r="N213" s="207" t="s">
        <v>43</v>
      </c>
      <c r="O213" s="87"/>
      <c r="P213" s="208">
        <f>O213*H213</f>
        <v>0</v>
      </c>
      <c r="Q213" s="208">
        <v>0</v>
      </c>
      <c r="R213" s="208">
        <f>Q213*H213</f>
        <v>0</v>
      </c>
      <c r="S213" s="208">
        <v>0</v>
      </c>
      <c r="T213" s="209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10" t="s">
        <v>122</v>
      </c>
      <c r="AT213" s="210" t="s">
        <v>124</v>
      </c>
      <c r="AU213" s="210" t="s">
        <v>80</v>
      </c>
      <c r="AY213" s="20" t="s">
        <v>123</v>
      </c>
      <c r="BE213" s="211">
        <f>IF(N213="základní",J213,0)</f>
        <v>0</v>
      </c>
      <c r="BF213" s="211">
        <f>IF(N213="snížená",J213,0)</f>
        <v>0</v>
      </c>
      <c r="BG213" s="211">
        <f>IF(N213="zákl. přenesená",J213,0)</f>
        <v>0</v>
      </c>
      <c r="BH213" s="211">
        <f>IF(N213="sníž. přenesená",J213,0)</f>
        <v>0</v>
      </c>
      <c r="BI213" s="211">
        <f>IF(N213="nulová",J213,0)</f>
        <v>0</v>
      </c>
      <c r="BJ213" s="20" t="s">
        <v>80</v>
      </c>
      <c r="BK213" s="211">
        <f>ROUND(I213*H213,2)</f>
        <v>0</v>
      </c>
      <c r="BL213" s="20" t="s">
        <v>122</v>
      </c>
      <c r="BM213" s="210" t="s">
        <v>422</v>
      </c>
    </row>
    <row r="214" s="14" customFormat="1">
      <c r="A214" s="14"/>
      <c r="B214" s="236"/>
      <c r="C214" s="237"/>
      <c r="D214" s="227" t="s">
        <v>187</v>
      </c>
      <c r="E214" s="238" t="s">
        <v>19</v>
      </c>
      <c r="F214" s="239" t="s">
        <v>423</v>
      </c>
      <c r="G214" s="237"/>
      <c r="H214" s="240">
        <v>109.92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187</v>
      </c>
      <c r="AU214" s="246" t="s">
        <v>80</v>
      </c>
      <c r="AV214" s="14" t="s">
        <v>82</v>
      </c>
      <c r="AW214" s="14" t="s">
        <v>33</v>
      </c>
      <c r="AX214" s="14" t="s">
        <v>72</v>
      </c>
      <c r="AY214" s="246" t="s">
        <v>123</v>
      </c>
    </row>
    <row r="215" s="15" customFormat="1">
      <c r="A215" s="15"/>
      <c r="B215" s="247"/>
      <c r="C215" s="248"/>
      <c r="D215" s="227" t="s">
        <v>187</v>
      </c>
      <c r="E215" s="249" t="s">
        <v>19</v>
      </c>
      <c r="F215" s="250" t="s">
        <v>205</v>
      </c>
      <c r="G215" s="248"/>
      <c r="H215" s="251">
        <v>109.92</v>
      </c>
      <c r="I215" s="252"/>
      <c r="J215" s="248"/>
      <c r="K215" s="248"/>
      <c r="L215" s="253"/>
      <c r="M215" s="254"/>
      <c r="N215" s="255"/>
      <c r="O215" s="255"/>
      <c r="P215" s="255"/>
      <c r="Q215" s="255"/>
      <c r="R215" s="255"/>
      <c r="S215" s="255"/>
      <c r="T215" s="25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7" t="s">
        <v>187</v>
      </c>
      <c r="AU215" s="257" t="s">
        <v>80</v>
      </c>
      <c r="AV215" s="15" t="s">
        <v>122</v>
      </c>
      <c r="AW215" s="15" t="s">
        <v>33</v>
      </c>
      <c r="AX215" s="15" t="s">
        <v>80</v>
      </c>
      <c r="AY215" s="257" t="s">
        <v>123</v>
      </c>
    </row>
    <row r="216" s="11" customFormat="1" ht="25.92" customHeight="1">
      <c r="A216" s="11"/>
      <c r="B216" s="185"/>
      <c r="C216" s="186"/>
      <c r="D216" s="187" t="s">
        <v>71</v>
      </c>
      <c r="E216" s="188" t="s">
        <v>157</v>
      </c>
      <c r="F216" s="188" t="s">
        <v>424</v>
      </c>
      <c r="G216" s="186"/>
      <c r="H216" s="186"/>
      <c r="I216" s="189"/>
      <c r="J216" s="190">
        <f>BK216</f>
        <v>0</v>
      </c>
      <c r="K216" s="186"/>
      <c r="L216" s="191"/>
      <c r="M216" s="192"/>
      <c r="N216" s="193"/>
      <c r="O216" s="193"/>
      <c r="P216" s="194">
        <f>SUM(P217:P289)</f>
        <v>0</v>
      </c>
      <c r="Q216" s="193"/>
      <c r="R216" s="194">
        <f>SUM(R217:R289)</f>
        <v>8.9373049999999985</v>
      </c>
      <c r="S216" s="193"/>
      <c r="T216" s="195">
        <f>SUM(T217:T289)</f>
        <v>24.421228000000003</v>
      </c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R216" s="196" t="s">
        <v>80</v>
      </c>
      <c r="AT216" s="197" t="s">
        <v>71</v>
      </c>
      <c r="AU216" s="197" t="s">
        <v>72</v>
      </c>
      <c r="AY216" s="196" t="s">
        <v>123</v>
      </c>
      <c r="BK216" s="198">
        <f>SUM(BK217:BK289)</f>
        <v>0</v>
      </c>
    </row>
    <row r="217" s="2" customFormat="1" ht="16.5" customHeight="1">
      <c r="A217" s="41"/>
      <c r="B217" s="42"/>
      <c r="C217" s="199" t="s">
        <v>425</v>
      </c>
      <c r="D217" s="199" t="s">
        <v>124</v>
      </c>
      <c r="E217" s="200" t="s">
        <v>426</v>
      </c>
      <c r="F217" s="201" t="s">
        <v>427</v>
      </c>
      <c r="G217" s="202" t="s">
        <v>192</v>
      </c>
      <c r="H217" s="203">
        <v>13.5</v>
      </c>
      <c r="I217" s="204"/>
      <c r="J217" s="205">
        <f>ROUND(I217*H217,2)</f>
        <v>0</v>
      </c>
      <c r="K217" s="201" t="s">
        <v>19</v>
      </c>
      <c r="L217" s="47"/>
      <c r="M217" s="206" t="s">
        <v>19</v>
      </c>
      <c r="N217" s="207" t="s">
        <v>43</v>
      </c>
      <c r="O217" s="87"/>
      <c r="P217" s="208">
        <f>O217*H217</f>
        <v>0</v>
      </c>
      <c r="Q217" s="208">
        <v>0.32252999999999998</v>
      </c>
      <c r="R217" s="208">
        <f>Q217*H217</f>
        <v>4.3541549999999996</v>
      </c>
      <c r="S217" s="208">
        <v>0</v>
      </c>
      <c r="T217" s="209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10" t="s">
        <v>122</v>
      </c>
      <c r="AT217" s="210" t="s">
        <v>124</v>
      </c>
      <c r="AU217" s="210" t="s">
        <v>80</v>
      </c>
      <c r="AY217" s="20" t="s">
        <v>123</v>
      </c>
      <c r="BE217" s="211">
        <f>IF(N217="základní",J217,0)</f>
        <v>0</v>
      </c>
      <c r="BF217" s="211">
        <f>IF(N217="snížená",J217,0)</f>
        <v>0</v>
      </c>
      <c r="BG217" s="211">
        <f>IF(N217="zákl. přenesená",J217,0)</f>
        <v>0</v>
      </c>
      <c r="BH217" s="211">
        <f>IF(N217="sníž. přenesená",J217,0)</f>
        <v>0</v>
      </c>
      <c r="BI217" s="211">
        <f>IF(N217="nulová",J217,0)</f>
        <v>0</v>
      </c>
      <c r="BJ217" s="20" t="s">
        <v>80</v>
      </c>
      <c r="BK217" s="211">
        <f>ROUND(I217*H217,2)</f>
        <v>0</v>
      </c>
      <c r="BL217" s="20" t="s">
        <v>122</v>
      </c>
      <c r="BM217" s="210" t="s">
        <v>428</v>
      </c>
    </row>
    <row r="218" s="13" customFormat="1">
      <c r="A218" s="13"/>
      <c r="B218" s="225"/>
      <c r="C218" s="226"/>
      <c r="D218" s="227" t="s">
        <v>187</v>
      </c>
      <c r="E218" s="228" t="s">
        <v>19</v>
      </c>
      <c r="F218" s="229" t="s">
        <v>429</v>
      </c>
      <c r="G218" s="226"/>
      <c r="H218" s="228" t="s">
        <v>19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187</v>
      </c>
      <c r="AU218" s="235" t="s">
        <v>80</v>
      </c>
      <c r="AV218" s="13" t="s">
        <v>80</v>
      </c>
      <c r="AW218" s="13" t="s">
        <v>33</v>
      </c>
      <c r="AX218" s="13" t="s">
        <v>72</v>
      </c>
      <c r="AY218" s="235" t="s">
        <v>123</v>
      </c>
    </row>
    <row r="219" s="14" customFormat="1">
      <c r="A219" s="14"/>
      <c r="B219" s="236"/>
      <c r="C219" s="237"/>
      <c r="D219" s="227" t="s">
        <v>187</v>
      </c>
      <c r="E219" s="238" t="s">
        <v>19</v>
      </c>
      <c r="F219" s="239" t="s">
        <v>430</v>
      </c>
      <c r="G219" s="237"/>
      <c r="H219" s="240">
        <v>13.5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187</v>
      </c>
      <c r="AU219" s="246" t="s">
        <v>80</v>
      </c>
      <c r="AV219" s="14" t="s">
        <v>82</v>
      </c>
      <c r="AW219" s="14" t="s">
        <v>33</v>
      </c>
      <c r="AX219" s="14" t="s">
        <v>80</v>
      </c>
      <c r="AY219" s="246" t="s">
        <v>123</v>
      </c>
    </row>
    <row r="220" s="2" customFormat="1" ht="37.8" customHeight="1">
      <c r="A220" s="41"/>
      <c r="B220" s="42"/>
      <c r="C220" s="199" t="s">
        <v>431</v>
      </c>
      <c r="D220" s="199" t="s">
        <v>124</v>
      </c>
      <c r="E220" s="200" t="s">
        <v>432</v>
      </c>
      <c r="F220" s="201" t="s">
        <v>433</v>
      </c>
      <c r="G220" s="202" t="s">
        <v>192</v>
      </c>
      <c r="H220" s="203">
        <v>13</v>
      </c>
      <c r="I220" s="204"/>
      <c r="J220" s="205">
        <f>ROUND(I220*H220,2)</f>
        <v>0</v>
      </c>
      <c r="K220" s="201" t="s">
        <v>253</v>
      </c>
      <c r="L220" s="47"/>
      <c r="M220" s="206" t="s">
        <v>19</v>
      </c>
      <c r="N220" s="207" t="s">
        <v>43</v>
      </c>
      <c r="O220" s="87"/>
      <c r="P220" s="208">
        <f>O220*H220</f>
        <v>0</v>
      </c>
      <c r="Q220" s="208">
        <v>0.35254999999999997</v>
      </c>
      <c r="R220" s="208">
        <f>Q220*H220</f>
        <v>4.5831499999999998</v>
      </c>
      <c r="S220" s="208">
        <v>0</v>
      </c>
      <c r="T220" s="209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10" t="s">
        <v>122</v>
      </c>
      <c r="AT220" s="210" t="s">
        <v>124</v>
      </c>
      <c r="AU220" s="210" t="s">
        <v>80</v>
      </c>
      <c r="AY220" s="20" t="s">
        <v>123</v>
      </c>
      <c r="BE220" s="211">
        <f>IF(N220="základní",J220,0)</f>
        <v>0</v>
      </c>
      <c r="BF220" s="211">
        <f>IF(N220="snížená",J220,0)</f>
        <v>0</v>
      </c>
      <c r="BG220" s="211">
        <f>IF(N220="zákl. přenesená",J220,0)</f>
        <v>0</v>
      </c>
      <c r="BH220" s="211">
        <f>IF(N220="sníž. přenesená",J220,0)</f>
        <v>0</v>
      </c>
      <c r="BI220" s="211">
        <f>IF(N220="nulová",J220,0)</f>
        <v>0</v>
      </c>
      <c r="BJ220" s="20" t="s">
        <v>80</v>
      </c>
      <c r="BK220" s="211">
        <f>ROUND(I220*H220,2)</f>
        <v>0</v>
      </c>
      <c r="BL220" s="20" t="s">
        <v>122</v>
      </c>
      <c r="BM220" s="210" t="s">
        <v>434</v>
      </c>
    </row>
    <row r="221" s="2" customFormat="1">
      <c r="A221" s="41"/>
      <c r="B221" s="42"/>
      <c r="C221" s="43"/>
      <c r="D221" s="259" t="s">
        <v>255</v>
      </c>
      <c r="E221" s="43"/>
      <c r="F221" s="260" t="s">
        <v>435</v>
      </c>
      <c r="G221" s="43"/>
      <c r="H221" s="43"/>
      <c r="I221" s="261"/>
      <c r="J221" s="43"/>
      <c r="K221" s="43"/>
      <c r="L221" s="47"/>
      <c r="M221" s="265"/>
      <c r="N221" s="266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255</v>
      </c>
      <c r="AU221" s="20" t="s">
        <v>80</v>
      </c>
    </row>
    <row r="222" s="13" customFormat="1">
      <c r="A222" s="13"/>
      <c r="B222" s="225"/>
      <c r="C222" s="226"/>
      <c r="D222" s="227" t="s">
        <v>187</v>
      </c>
      <c r="E222" s="228" t="s">
        <v>19</v>
      </c>
      <c r="F222" s="229" t="s">
        <v>381</v>
      </c>
      <c r="G222" s="226"/>
      <c r="H222" s="228" t="s">
        <v>19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187</v>
      </c>
      <c r="AU222" s="235" t="s">
        <v>80</v>
      </c>
      <c r="AV222" s="13" t="s">
        <v>80</v>
      </c>
      <c r="AW222" s="13" t="s">
        <v>33</v>
      </c>
      <c r="AX222" s="13" t="s">
        <v>72</v>
      </c>
      <c r="AY222" s="235" t="s">
        <v>123</v>
      </c>
    </row>
    <row r="223" s="13" customFormat="1">
      <c r="A223" s="13"/>
      <c r="B223" s="225"/>
      <c r="C223" s="226"/>
      <c r="D223" s="227" t="s">
        <v>187</v>
      </c>
      <c r="E223" s="228" t="s">
        <v>19</v>
      </c>
      <c r="F223" s="229" t="s">
        <v>436</v>
      </c>
      <c r="G223" s="226"/>
      <c r="H223" s="228" t="s">
        <v>19</v>
      </c>
      <c r="I223" s="230"/>
      <c r="J223" s="226"/>
      <c r="K223" s="226"/>
      <c r="L223" s="231"/>
      <c r="M223" s="232"/>
      <c r="N223" s="233"/>
      <c r="O223" s="233"/>
      <c r="P223" s="233"/>
      <c r="Q223" s="233"/>
      <c r="R223" s="233"/>
      <c r="S223" s="233"/>
      <c r="T223" s="23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5" t="s">
        <v>187</v>
      </c>
      <c r="AU223" s="235" t="s">
        <v>80</v>
      </c>
      <c r="AV223" s="13" t="s">
        <v>80</v>
      </c>
      <c r="AW223" s="13" t="s">
        <v>33</v>
      </c>
      <c r="AX223" s="13" t="s">
        <v>72</v>
      </c>
      <c r="AY223" s="235" t="s">
        <v>123</v>
      </c>
    </row>
    <row r="224" s="14" customFormat="1">
      <c r="A224" s="14"/>
      <c r="B224" s="236"/>
      <c r="C224" s="237"/>
      <c r="D224" s="227" t="s">
        <v>187</v>
      </c>
      <c r="E224" s="238" t="s">
        <v>19</v>
      </c>
      <c r="F224" s="239" t="s">
        <v>249</v>
      </c>
      <c r="G224" s="237"/>
      <c r="H224" s="240">
        <v>13</v>
      </c>
      <c r="I224" s="241"/>
      <c r="J224" s="237"/>
      <c r="K224" s="237"/>
      <c r="L224" s="242"/>
      <c r="M224" s="243"/>
      <c r="N224" s="244"/>
      <c r="O224" s="244"/>
      <c r="P224" s="244"/>
      <c r="Q224" s="244"/>
      <c r="R224" s="244"/>
      <c r="S224" s="244"/>
      <c r="T224" s="24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6" t="s">
        <v>187</v>
      </c>
      <c r="AU224" s="246" t="s">
        <v>80</v>
      </c>
      <c r="AV224" s="14" t="s">
        <v>82</v>
      </c>
      <c r="AW224" s="14" t="s">
        <v>33</v>
      </c>
      <c r="AX224" s="14" t="s">
        <v>80</v>
      </c>
      <c r="AY224" s="246" t="s">
        <v>123</v>
      </c>
    </row>
    <row r="225" s="2" customFormat="1" ht="24.15" customHeight="1">
      <c r="A225" s="41"/>
      <c r="B225" s="42"/>
      <c r="C225" s="199" t="s">
        <v>437</v>
      </c>
      <c r="D225" s="199" t="s">
        <v>124</v>
      </c>
      <c r="E225" s="200" t="s">
        <v>438</v>
      </c>
      <c r="F225" s="201" t="s">
        <v>439</v>
      </c>
      <c r="G225" s="202" t="s">
        <v>185</v>
      </c>
      <c r="H225" s="203">
        <v>6.5380000000000003</v>
      </c>
      <c r="I225" s="204"/>
      <c r="J225" s="205">
        <f>ROUND(I225*H225,2)</f>
        <v>0</v>
      </c>
      <c r="K225" s="201" t="s">
        <v>253</v>
      </c>
      <c r="L225" s="47"/>
      <c r="M225" s="206" t="s">
        <v>19</v>
      </c>
      <c r="N225" s="207" t="s">
        <v>43</v>
      </c>
      <c r="O225" s="87"/>
      <c r="P225" s="208">
        <f>O225*H225</f>
        <v>0</v>
      </c>
      <c r="Q225" s="208">
        <v>0</v>
      </c>
      <c r="R225" s="208">
        <f>Q225*H225</f>
        <v>0</v>
      </c>
      <c r="S225" s="208">
        <v>0.35999999999999999</v>
      </c>
      <c r="T225" s="209">
        <f>S225*H225</f>
        <v>2.3536800000000002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10" t="s">
        <v>122</v>
      </c>
      <c r="AT225" s="210" t="s">
        <v>124</v>
      </c>
      <c r="AU225" s="210" t="s">
        <v>80</v>
      </c>
      <c r="AY225" s="20" t="s">
        <v>123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20" t="s">
        <v>80</v>
      </c>
      <c r="BK225" s="211">
        <f>ROUND(I225*H225,2)</f>
        <v>0</v>
      </c>
      <c r="BL225" s="20" t="s">
        <v>122</v>
      </c>
      <c r="BM225" s="210" t="s">
        <v>440</v>
      </c>
    </row>
    <row r="226" s="2" customFormat="1">
      <c r="A226" s="41"/>
      <c r="B226" s="42"/>
      <c r="C226" s="43"/>
      <c r="D226" s="259" t="s">
        <v>255</v>
      </c>
      <c r="E226" s="43"/>
      <c r="F226" s="260" t="s">
        <v>441</v>
      </c>
      <c r="G226" s="43"/>
      <c r="H226" s="43"/>
      <c r="I226" s="261"/>
      <c r="J226" s="43"/>
      <c r="K226" s="43"/>
      <c r="L226" s="47"/>
      <c r="M226" s="265"/>
      <c r="N226" s="266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255</v>
      </c>
      <c r="AU226" s="20" t="s">
        <v>80</v>
      </c>
    </row>
    <row r="227" s="13" customFormat="1">
      <c r="A227" s="13"/>
      <c r="B227" s="225"/>
      <c r="C227" s="226"/>
      <c r="D227" s="227" t="s">
        <v>187</v>
      </c>
      <c r="E227" s="228" t="s">
        <v>19</v>
      </c>
      <c r="F227" s="229" t="s">
        <v>394</v>
      </c>
      <c r="G227" s="226"/>
      <c r="H227" s="228" t="s">
        <v>19</v>
      </c>
      <c r="I227" s="230"/>
      <c r="J227" s="226"/>
      <c r="K227" s="226"/>
      <c r="L227" s="231"/>
      <c r="M227" s="232"/>
      <c r="N227" s="233"/>
      <c r="O227" s="233"/>
      <c r="P227" s="233"/>
      <c r="Q227" s="233"/>
      <c r="R227" s="233"/>
      <c r="S227" s="233"/>
      <c r="T227" s="23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5" t="s">
        <v>187</v>
      </c>
      <c r="AU227" s="235" t="s">
        <v>80</v>
      </c>
      <c r="AV227" s="13" t="s">
        <v>80</v>
      </c>
      <c r="AW227" s="13" t="s">
        <v>33</v>
      </c>
      <c r="AX227" s="13" t="s">
        <v>72</v>
      </c>
      <c r="AY227" s="235" t="s">
        <v>123</v>
      </c>
    </row>
    <row r="228" s="13" customFormat="1">
      <c r="A228" s="13"/>
      <c r="B228" s="225"/>
      <c r="C228" s="226"/>
      <c r="D228" s="227" t="s">
        <v>187</v>
      </c>
      <c r="E228" s="228" t="s">
        <v>19</v>
      </c>
      <c r="F228" s="229" t="s">
        <v>442</v>
      </c>
      <c r="G228" s="226"/>
      <c r="H228" s="228" t="s">
        <v>19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187</v>
      </c>
      <c r="AU228" s="235" t="s">
        <v>80</v>
      </c>
      <c r="AV228" s="13" t="s">
        <v>80</v>
      </c>
      <c r="AW228" s="13" t="s">
        <v>33</v>
      </c>
      <c r="AX228" s="13" t="s">
        <v>72</v>
      </c>
      <c r="AY228" s="235" t="s">
        <v>123</v>
      </c>
    </row>
    <row r="229" s="14" customFormat="1">
      <c r="A229" s="14"/>
      <c r="B229" s="236"/>
      <c r="C229" s="237"/>
      <c r="D229" s="227" t="s">
        <v>187</v>
      </c>
      <c r="E229" s="238" t="s">
        <v>19</v>
      </c>
      <c r="F229" s="239" t="s">
        <v>443</v>
      </c>
      <c r="G229" s="237"/>
      <c r="H229" s="240">
        <v>1.038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187</v>
      </c>
      <c r="AU229" s="246" t="s">
        <v>80</v>
      </c>
      <c r="AV229" s="14" t="s">
        <v>82</v>
      </c>
      <c r="AW229" s="14" t="s">
        <v>33</v>
      </c>
      <c r="AX229" s="14" t="s">
        <v>72</v>
      </c>
      <c r="AY229" s="246" t="s">
        <v>123</v>
      </c>
    </row>
    <row r="230" s="14" customFormat="1">
      <c r="A230" s="14"/>
      <c r="B230" s="236"/>
      <c r="C230" s="237"/>
      <c r="D230" s="227" t="s">
        <v>187</v>
      </c>
      <c r="E230" s="238" t="s">
        <v>19</v>
      </c>
      <c r="F230" s="239" t="s">
        <v>133</v>
      </c>
      <c r="G230" s="237"/>
      <c r="H230" s="240">
        <v>3</v>
      </c>
      <c r="I230" s="241"/>
      <c r="J230" s="237"/>
      <c r="K230" s="237"/>
      <c r="L230" s="242"/>
      <c r="M230" s="243"/>
      <c r="N230" s="244"/>
      <c r="O230" s="244"/>
      <c r="P230" s="244"/>
      <c r="Q230" s="244"/>
      <c r="R230" s="244"/>
      <c r="S230" s="244"/>
      <c r="T230" s="24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6" t="s">
        <v>187</v>
      </c>
      <c r="AU230" s="246" t="s">
        <v>80</v>
      </c>
      <c r="AV230" s="14" t="s">
        <v>82</v>
      </c>
      <c r="AW230" s="14" t="s">
        <v>33</v>
      </c>
      <c r="AX230" s="14" t="s">
        <v>72</v>
      </c>
      <c r="AY230" s="246" t="s">
        <v>123</v>
      </c>
    </row>
    <row r="231" s="14" customFormat="1">
      <c r="A231" s="14"/>
      <c r="B231" s="236"/>
      <c r="C231" s="237"/>
      <c r="D231" s="227" t="s">
        <v>187</v>
      </c>
      <c r="E231" s="238" t="s">
        <v>19</v>
      </c>
      <c r="F231" s="239" t="s">
        <v>444</v>
      </c>
      <c r="G231" s="237"/>
      <c r="H231" s="240">
        <v>2.5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187</v>
      </c>
      <c r="AU231" s="246" t="s">
        <v>80</v>
      </c>
      <c r="AV231" s="14" t="s">
        <v>82</v>
      </c>
      <c r="AW231" s="14" t="s">
        <v>33</v>
      </c>
      <c r="AX231" s="14" t="s">
        <v>72</v>
      </c>
      <c r="AY231" s="246" t="s">
        <v>123</v>
      </c>
    </row>
    <row r="232" s="15" customFormat="1">
      <c r="A232" s="15"/>
      <c r="B232" s="247"/>
      <c r="C232" s="248"/>
      <c r="D232" s="227" t="s">
        <v>187</v>
      </c>
      <c r="E232" s="249" t="s">
        <v>19</v>
      </c>
      <c r="F232" s="250" t="s">
        <v>205</v>
      </c>
      <c r="G232" s="248"/>
      <c r="H232" s="251">
        <v>6.5380000000000003</v>
      </c>
      <c r="I232" s="252"/>
      <c r="J232" s="248"/>
      <c r="K232" s="248"/>
      <c r="L232" s="253"/>
      <c r="M232" s="254"/>
      <c r="N232" s="255"/>
      <c r="O232" s="255"/>
      <c r="P232" s="255"/>
      <c r="Q232" s="255"/>
      <c r="R232" s="255"/>
      <c r="S232" s="255"/>
      <c r="T232" s="25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57" t="s">
        <v>187</v>
      </c>
      <c r="AU232" s="257" t="s">
        <v>80</v>
      </c>
      <c r="AV232" s="15" t="s">
        <v>122</v>
      </c>
      <c r="AW232" s="15" t="s">
        <v>33</v>
      </c>
      <c r="AX232" s="15" t="s">
        <v>80</v>
      </c>
      <c r="AY232" s="257" t="s">
        <v>123</v>
      </c>
    </row>
    <row r="233" s="2" customFormat="1" ht="16.5" customHeight="1">
      <c r="A233" s="41"/>
      <c r="B233" s="42"/>
      <c r="C233" s="199" t="s">
        <v>445</v>
      </c>
      <c r="D233" s="199" t="s">
        <v>124</v>
      </c>
      <c r="E233" s="200" t="s">
        <v>446</v>
      </c>
      <c r="F233" s="201" t="s">
        <v>447</v>
      </c>
      <c r="G233" s="202" t="s">
        <v>192</v>
      </c>
      <c r="H233" s="203">
        <v>4</v>
      </c>
      <c r="I233" s="204"/>
      <c r="J233" s="205">
        <f>ROUND(I233*H233,2)</f>
        <v>0</v>
      </c>
      <c r="K233" s="201" t="s">
        <v>253</v>
      </c>
      <c r="L233" s="47"/>
      <c r="M233" s="206" t="s">
        <v>19</v>
      </c>
      <c r="N233" s="207" t="s">
        <v>43</v>
      </c>
      <c r="O233" s="87"/>
      <c r="P233" s="208">
        <f>O233*H233</f>
        <v>0</v>
      </c>
      <c r="Q233" s="208">
        <v>0</v>
      </c>
      <c r="R233" s="208">
        <f>Q233*H233</f>
        <v>0</v>
      </c>
      <c r="S233" s="208">
        <v>0.14399999999999999</v>
      </c>
      <c r="T233" s="209">
        <f>S233*H233</f>
        <v>0.57599999999999996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10" t="s">
        <v>122</v>
      </c>
      <c r="AT233" s="210" t="s">
        <v>124</v>
      </c>
      <c r="AU233" s="210" t="s">
        <v>80</v>
      </c>
      <c r="AY233" s="20" t="s">
        <v>123</v>
      </c>
      <c r="BE233" s="211">
        <f>IF(N233="základní",J233,0)</f>
        <v>0</v>
      </c>
      <c r="BF233" s="211">
        <f>IF(N233="snížená",J233,0)</f>
        <v>0</v>
      </c>
      <c r="BG233" s="211">
        <f>IF(N233="zákl. přenesená",J233,0)</f>
        <v>0</v>
      </c>
      <c r="BH233" s="211">
        <f>IF(N233="sníž. přenesená",J233,0)</f>
        <v>0</v>
      </c>
      <c r="BI233" s="211">
        <f>IF(N233="nulová",J233,0)</f>
        <v>0</v>
      </c>
      <c r="BJ233" s="20" t="s">
        <v>80</v>
      </c>
      <c r="BK233" s="211">
        <f>ROUND(I233*H233,2)</f>
        <v>0</v>
      </c>
      <c r="BL233" s="20" t="s">
        <v>122</v>
      </c>
      <c r="BM233" s="210" t="s">
        <v>448</v>
      </c>
    </row>
    <row r="234" s="2" customFormat="1">
      <c r="A234" s="41"/>
      <c r="B234" s="42"/>
      <c r="C234" s="43"/>
      <c r="D234" s="259" t="s">
        <v>255</v>
      </c>
      <c r="E234" s="43"/>
      <c r="F234" s="260" t="s">
        <v>449</v>
      </c>
      <c r="G234" s="43"/>
      <c r="H234" s="43"/>
      <c r="I234" s="261"/>
      <c r="J234" s="43"/>
      <c r="K234" s="43"/>
      <c r="L234" s="47"/>
      <c r="M234" s="265"/>
      <c r="N234" s="266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255</v>
      </c>
      <c r="AU234" s="20" t="s">
        <v>80</v>
      </c>
    </row>
    <row r="235" s="13" customFormat="1">
      <c r="A235" s="13"/>
      <c r="B235" s="225"/>
      <c r="C235" s="226"/>
      <c r="D235" s="227" t="s">
        <v>187</v>
      </c>
      <c r="E235" s="228" t="s">
        <v>19</v>
      </c>
      <c r="F235" s="229" t="s">
        <v>394</v>
      </c>
      <c r="G235" s="226"/>
      <c r="H235" s="228" t="s">
        <v>19</v>
      </c>
      <c r="I235" s="230"/>
      <c r="J235" s="226"/>
      <c r="K235" s="226"/>
      <c r="L235" s="231"/>
      <c r="M235" s="232"/>
      <c r="N235" s="233"/>
      <c r="O235" s="233"/>
      <c r="P235" s="233"/>
      <c r="Q235" s="233"/>
      <c r="R235" s="233"/>
      <c r="S235" s="233"/>
      <c r="T235" s="23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5" t="s">
        <v>187</v>
      </c>
      <c r="AU235" s="235" t="s">
        <v>80</v>
      </c>
      <c r="AV235" s="13" t="s">
        <v>80</v>
      </c>
      <c r="AW235" s="13" t="s">
        <v>33</v>
      </c>
      <c r="AX235" s="13" t="s">
        <v>72</v>
      </c>
      <c r="AY235" s="235" t="s">
        <v>123</v>
      </c>
    </row>
    <row r="236" s="13" customFormat="1">
      <c r="A236" s="13"/>
      <c r="B236" s="225"/>
      <c r="C236" s="226"/>
      <c r="D236" s="227" t="s">
        <v>187</v>
      </c>
      <c r="E236" s="228" t="s">
        <v>19</v>
      </c>
      <c r="F236" s="229" t="s">
        <v>442</v>
      </c>
      <c r="G236" s="226"/>
      <c r="H236" s="228" t="s">
        <v>19</v>
      </c>
      <c r="I236" s="230"/>
      <c r="J236" s="226"/>
      <c r="K236" s="226"/>
      <c r="L236" s="231"/>
      <c r="M236" s="232"/>
      <c r="N236" s="233"/>
      <c r="O236" s="233"/>
      <c r="P236" s="233"/>
      <c r="Q236" s="233"/>
      <c r="R236" s="233"/>
      <c r="S236" s="233"/>
      <c r="T236" s="23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5" t="s">
        <v>187</v>
      </c>
      <c r="AU236" s="235" t="s">
        <v>80</v>
      </c>
      <c r="AV236" s="13" t="s">
        <v>80</v>
      </c>
      <c r="AW236" s="13" t="s">
        <v>33</v>
      </c>
      <c r="AX236" s="13" t="s">
        <v>72</v>
      </c>
      <c r="AY236" s="235" t="s">
        <v>123</v>
      </c>
    </row>
    <row r="237" s="14" customFormat="1">
      <c r="A237" s="14"/>
      <c r="B237" s="236"/>
      <c r="C237" s="237"/>
      <c r="D237" s="227" t="s">
        <v>187</v>
      </c>
      <c r="E237" s="238" t="s">
        <v>19</v>
      </c>
      <c r="F237" s="239" t="s">
        <v>450</v>
      </c>
      <c r="G237" s="237"/>
      <c r="H237" s="240">
        <v>4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187</v>
      </c>
      <c r="AU237" s="246" t="s">
        <v>80</v>
      </c>
      <c r="AV237" s="14" t="s">
        <v>82</v>
      </c>
      <c r="AW237" s="14" t="s">
        <v>33</v>
      </c>
      <c r="AX237" s="14" t="s">
        <v>80</v>
      </c>
      <c r="AY237" s="246" t="s">
        <v>123</v>
      </c>
    </row>
    <row r="238" s="2" customFormat="1" ht="49.05" customHeight="1">
      <c r="A238" s="41"/>
      <c r="B238" s="42"/>
      <c r="C238" s="199" t="s">
        <v>451</v>
      </c>
      <c r="D238" s="199" t="s">
        <v>124</v>
      </c>
      <c r="E238" s="200" t="s">
        <v>452</v>
      </c>
      <c r="F238" s="201" t="s">
        <v>453</v>
      </c>
      <c r="G238" s="202" t="s">
        <v>185</v>
      </c>
      <c r="H238" s="203">
        <v>18.635000000000002</v>
      </c>
      <c r="I238" s="204"/>
      <c r="J238" s="205">
        <f>ROUND(I238*H238,2)</f>
        <v>0</v>
      </c>
      <c r="K238" s="201" t="s">
        <v>253</v>
      </c>
      <c r="L238" s="47"/>
      <c r="M238" s="206" t="s">
        <v>19</v>
      </c>
      <c r="N238" s="207" t="s">
        <v>43</v>
      </c>
      <c r="O238" s="87"/>
      <c r="P238" s="208">
        <f>O238*H238</f>
        <v>0</v>
      </c>
      <c r="Q238" s="208">
        <v>0</v>
      </c>
      <c r="R238" s="208">
        <f>Q238*H238</f>
        <v>0</v>
      </c>
      <c r="S238" s="208">
        <v>0.12</v>
      </c>
      <c r="T238" s="209">
        <f>S238*H238</f>
        <v>2.2362000000000002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10" t="s">
        <v>122</v>
      </c>
      <c r="AT238" s="210" t="s">
        <v>124</v>
      </c>
      <c r="AU238" s="210" t="s">
        <v>80</v>
      </c>
      <c r="AY238" s="20" t="s">
        <v>123</v>
      </c>
      <c r="BE238" s="211">
        <f>IF(N238="základní",J238,0)</f>
        <v>0</v>
      </c>
      <c r="BF238" s="211">
        <f>IF(N238="snížená",J238,0)</f>
        <v>0</v>
      </c>
      <c r="BG238" s="211">
        <f>IF(N238="zákl. přenesená",J238,0)</f>
        <v>0</v>
      </c>
      <c r="BH238" s="211">
        <f>IF(N238="sníž. přenesená",J238,0)</f>
        <v>0</v>
      </c>
      <c r="BI238" s="211">
        <f>IF(N238="nulová",J238,0)</f>
        <v>0</v>
      </c>
      <c r="BJ238" s="20" t="s">
        <v>80</v>
      </c>
      <c r="BK238" s="211">
        <f>ROUND(I238*H238,2)</f>
        <v>0</v>
      </c>
      <c r="BL238" s="20" t="s">
        <v>122</v>
      </c>
      <c r="BM238" s="210" t="s">
        <v>454</v>
      </c>
    </row>
    <row r="239" s="2" customFormat="1">
      <c r="A239" s="41"/>
      <c r="B239" s="42"/>
      <c r="C239" s="43"/>
      <c r="D239" s="259" t="s">
        <v>255</v>
      </c>
      <c r="E239" s="43"/>
      <c r="F239" s="260" t="s">
        <v>455</v>
      </c>
      <c r="G239" s="43"/>
      <c r="H239" s="43"/>
      <c r="I239" s="261"/>
      <c r="J239" s="43"/>
      <c r="K239" s="43"/>
      <c r="L239" s="47"/>
      <c r="M239" s="265"/>
      <c r="N239" s="266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255</v>
      </c>
      <c r="AU239" s="20" t="s">
        <v>80</v>
      </c>
    </row>
    <row r="240" s="13" customFormat="1">
      <c r="A240" s="13"/>
      <c r="B240" s="225"/>
      <c r="C240" s="226"/>
      <c r="D240" s="227" t="s">
        <v>187</v>
      </c>
      <c r="E240" s="228" t="s">
        <v>19</v>
      </c>
      <c r="F240" s="229" t="s">
        <v>394</v>
      </c>
      <c r="G240" s="226"/>
      <c r="H240" s="228" t="s">
        <v>19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187</v>
      </c>
      <c r="AU240" s="235" t="s">
        <v>80</v>
      </c>
      <c r="AV240" s="13" t="s">
        <v>80</v>
      </c>
      <c r="AW240" s="13" t="s">
        <v>33</v>
      </c>
      <c r="AX240" s="13" t="s">
        <v>72</v>
      </c>
      <c r="AY240" s="235" t="s">
        <v>123</v>
      </c>
    </row>
    <row r="241" s="13" customFormat="1">
      <c r="A241" s="13"/>
      <c r="B241" s="225"/>
      <c r="C241" s="226"/>
      <c r="D241" s="227" t="s">
        <v>187</v>
      </c>
      <c r="E241" s="228" t="s">
        <v>19</v>
      </c>
      <c r="F241" s="229" t="s">
        <v>456</v>
      </c>
      <c r="G241" s="226"/>
      <c r="H241" s="228" t="s">
        <v>19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187</v>
      </c>
      <c r="AU241" s="235" t="s">
        <v>80</v>
      </c>
      <c r="AV241" s="13" t="s">
        <v>80</v>
      </c>
      <c r="AW241" s="13" t="s">
        <v>33</v>
      </c>
      <c r="AX241" s="13" t="s">
        <v>72</v>
      </c>
      <c r="AY241" s="235" t="s">
        <v>123</v>
      </c>
    </row>
    <row r="242" s="13" customFormat="1">
      <c r="A242" s="13"/>
      <c r="B242" s="225"/>
      <c r="C242" s="226"/>
      <c r="D242" s="227" t="s">
        <v>187</v>
      </c>
      <c r="E242" s="228" t="s">
        <v>19</v>
      </c>
      <c r="F242" s="229" t="s">
        <v>457</v>
      </c>
      <c r="G242" s="226"/>
      <c r="H242" s="228" t="s">
        <v>19</v>
      </c>
      <c r="I242" s="230"/>
      <c r="J242" s="226"/>
      <c r="K242" s="226"/>
      <c r="L242" s="231"/>
      <c r="M242" s="232"/>
      <c r="N242" s="233"/>
      <c r="O242" s="233"/>
      <c r="P242" s="233"/>
      <c r="Q242" s="233"/>
      <c r="R242" s="233"/>
      <c r="S242" s="233"/>
      <c r="T242" s="23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5" t="s">
        <v>187</v>
      </c>
      <c r="AU242" s="235" t="s">
        <v>80</v>
      </c>
      <c r="AV242" s="13" t="s">
        <v>80</v>
      </c>
      <c r="AW242" s="13" t="s">
        <v>33</v>
      </c>
      <c r="AX242" s="13" t="s">
        <v>72</v>
      </c>
      <c r="AY242" s="235" t="s">
        <v>123</v>
      </c>
    </row>
    <row r="243" s="14" customFormat="1">
      <c r="A243" s="14"/>
      <c r="B243" s="236"/>
      <c r="C243" s="237"/>
      <c r="D243" s="227" t="s">
        <v>187</v>
      </c>
      <c r="E243" s="238" t="s">
        <v>19</v>
      </c>
      <c r="F243" s="239" t="s">
        <v>458</v>
      </c>
      <c r="G243" s="237"/>
      <c r="H243" s="240">
        <v>3.3330000000000002</v>
      </c>
      <c r="I243" s="241"/>
      <c r="J243" s="237"/>
      <c r="K243" s="237"/>
      <c r="L243" s="242"/>
      <c r="M243" s="243"/>
      <c r="N243" s="244"/>
      <c r="O243" s="244"/>
      <c r="P243" s="244"/>
      <c r="Q243" s="244"/>
      <c r="R243" s="244"/>
      <c r="S243" s="244"/>
      <c r="T243" s="24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6" t="s">
        <v>187</v>
      </c>
      <c r="AU243" s="246" t="s">
        <v>80</v>
      </c>
      <c r="AV243" s="14" t="s">
        <v>82</v>
      </c>
      <c r="AW243" s="14" t="s">
        <v>33</v>
      </c>
      <c r="AX243" s="14" t="s">
        <v>72</v>
      </c>
      <c r="AY243" s="246" t="s">
        <v>123</v>
      </c>
    </row>
    <row r="244" s="14" customFormat="1">
      <c r="A244" s="14"/>
      <c r="B244" s="236"/>
      <c r="C244" s="237"/>
      <c r="D244" s="227" t="s">
        <v>187</v>
      </c>
      <c r="E244" s="238" t="s">
        <v>19</v>
      </c>
      <c r="F244" s="239" t="s">
        <v>459</v>
      </c>
      <c r="G244" s="237"/>
      <c r="H244" s="240">
        <v>0.52200000000000002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187</v>
      </c>
      <c r="AU244" s="246" t="s">
        <v>80</v>
      </c>
      <c r="AV244" s="14" t="s">
        <v>82</v>
      </c>
      <c r="AW244" s="14" t="s">
        <v>33</v>
      </c>
      <c r="AX244" s="14" t="s">
        <v>72</v>
      </c>
      <c r="AY244" s="246" t="s">
        <v>123</v>
      </c>
    </row>
    <row r="245" s="14" customFormat="1">
      <c r="A245" s="14"/>
      <c r="B245" s="236"/>
      <c r="C245" s="237"/>
      <c r="D245" s="227" t="s">
        <v>187</v>
      </c>
      <c r="E245" s="238" t="s">
        <v>19</v>
      </c>
      <c r="F245" s="239" t="s">
        <v>460</v>
      </c>
      <c r="G245" s="237"/>
      <c r="H245" s="240">
        <v>2.1600000000000001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187</v>
      </c>
      <c r="AU245" s="246" t="s">
        <v>80</v>
      </c>
      <c r="AV245" s="14" t="s">
        <v>82</v>
      </c>
      <c r="AW245" s="14" t="s">
        <v>33</v>
      </c>
      <c r="AX245" s="14" t="s">
        <v>72</v>
      </c>
      <c r="AY245" s="246" t="s">
        <v>123</v>
      </c>
    </row>
    <row r="246" s="16" customFormat="1">
      <c r="A246" s="16"/>
      <c r="B246" s="267"/>
      <c r="C246" s="268"/>
      <c r="D246" s="227" t="s">
        <v>187</v>
      </c>
      <c r="E246" s="269" t="s">
        <v>19</v>
      </c>
      <c r="F246" s="270" t="s">
        <v>461</v>
      </c>
      <c r="G246" s="268"/>
      <c r="H246" s="271">
        <v>6.0150000000000006</v>
      </c>
      <c r="I246" s="272"/>
      <c r="J246" s="268"/>
      <c r="K246" s="268"/>
      <c r="L246" s="273"/>
      <c r="M246" s="274"/>
      <c r="N246" s="275"/>
      <c r="O246" s="275"/>
      <c r="P246" s="275"/>
      <c r="Q246" s="275"/>
      <c r="R246" s="275"/>
      <c r="S246" s="275"/>
      <c r="T246" s="276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77" t="s">
        <v>187</v>
      </c>
      <c r="AU246" s="277" t="s">
        <v>80</v>
      </c>
      <c r="AV246" s="16" t="s">
        <v>133</v>
      </c>
      <c r="AW246" s="16" t="s">
        <v>33</v>
      </c>
      <c r="AX246" s="16" t="s">
        <v>72</v>
      </c>
      <c r="AY246" s="277" t="s">
        <v>123</v>
      </c>
    </row>
    <row r="247" s="13" customFormat="1">
      <c r="A247" s="13"/>
      <c r="B247" s="225"/>
      <c r="C247" s="226"/>
      <c r="D247" s="227" t="s">
        <v>187</v>
      </c>
      <c r="E247" s="228" t="s">
        <v>19</v>
      </c>
      <c r="F247" s="229" t="s">
        <v>462</v>
      </c>
      <c r="G247" s="226"/>
      <c r="H247" s="228" t="s">
        <v>19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187</v>
      </c>
      <c r="AU247" s="235" t="s">
        <v>80</v>
      </c>
      <c r="AV247" s="13" t="s">
        <v>80</v>
      </c>
      <c r="AW247" s="13" t="s">
        <v>33</v>
      </c>
      <c r="AX247" s="13" t="s">
        <v>72</v>
      </c>
      <c r="AY247" s="235" t="s">
        <v>123</v>
      </c>
    </row>
    <row r="248" s="14" customFormat="1">
      <c r="A248" s="14"/>
      <c r="B248" s="236"/>
      <c r="C248" s="237"/>
      <c r="D248" s="227" t="s">
        <v>187</v>
      </c>
      <c r="E248" s="238" t="s">
        <v>19</v>
      </c>
      <c r="F248" s="239" t="s">
        <v>463</v>
      </c>
      <c r="G248" s="237"/>
      <c r="H248" s="240">
        <v>12.619999999999999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187</v>
      </c>
      <c r="AU248" s="246" t="s">
        <v>80</v>
      </c>
      <c r="AV248" s="14" t="s">
        <v>82</v>
      </c>
      <c r="AW248" s="14" t="s">
        <v>33</v>
      </c>
      <c r="AX248" s="14" t="s">
        <v>72</v>
      </c>
      <c r="AY248" s="246" t="s">
        <v>123</v>
      </c>
    </row>
    <row r="249" s="16" customFormat="1">
      <c r="A249" s="16"/>
      <c r="B249" s="267"/>
      <c r="C249" s="268"/>
      <c r="D249" s="227" t="s">
        <v>187</v>
      </c>
      <c r="E249" s="269" t="s">
        <v>19</v>
      </c>
      <c r="F249" s="270" t="s">
        <v>461</v>
      </c>
      <c r="G249" s="268"/>
      <c r="H249" s="271">
        <v>12.619999999999999</v>
      </c>
      <c r="I249" s="272"/>
      <c r="J249" s="268"/>
      <c r="K249" s="268"/>
      <c r="L249" s="273"/>
      <c r="M249" s="274"/>
      <c r="N249" s="275"/>
      <c r="O249" s="275"/>
      <c r="P249" s="275"/>
      <c r="Q249" s="275"/>
      <c r="R249" s="275"/>
      <c r="S249" s="275"/>
      <c r="T249" s="276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7" t="s">
        <v>187</v>
      </c>
      <c r="AU249" s="277" t="s">
        <v>80</v>
      </c>
      <c r="AV249" s="16" t="s">
        <v>133</v>
      </c>
      <c r="AW249" s="16" t="s">
        <v>33</v>
      </c>
      <c r="AX249" s="16" t="s">
        <v>72</v>
      </c>
      <c r="AY249" s="277" t="s">
        <v>123</v>
      </c>
    </row>
    <row r="250" s="15" customFormat="1">
      <c r="A250" s="15"/>
      <c r="B250" s="247"/>
      <c r="C250" s="248"/>
      <c r="D250" s="227" t="s">
        <v>187</v>
      </c>
      <c r="E250" s="249" t="s">
        <v>19</v>
      </c>
      <c r="F250" s="250" t="s">
        <v>205</v>
      </c>
      <c r="G250" s="248"/>
      <c r="H250" s="251">
        <v>18.634999999999998</v>
      </c>
      <c r="I250" s="252"/>
      <c r="J250" s="248"/>
      <c r="K250" s="248"/>
      <c r="L250" s="253"/>
      <c r="M250" s="254"/>
      <c r="N250" s="255"/>
      <c r="O250" s="255"/>
      <c r="P250" s="255"/>
      <c r="Q250" s="255"/>
      <c r="R250" s="255"/>
      <c r="S250" s="255"/>
      <c r="T250" s="256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57" t="s">
        <v>187</v>
      </c>
      <c r="AU250" s="257" t="s">
        <v>80</v>
      </c>
      <c r="AV250" s="15" t="s">
        <v>122</v>
      </c>
      <c r="AW250" s="15" t="s">
        <v>33</v>
      </c>
      <c r="AX250" s="15" t="s">
        <v>80</v>
      </c>
      <c r="AY250" s="257" t="s">
        <v>123</v>
      </c>
    </row>
    <row r="251" s="2" customFormat="1" ht="37.8" customHeight="1">
      <c r="A251" s="41"/>
      <c r="B251" s="42"/>
      <c r="C251" s="199" t="s">
        <v>464</v>
      </c>
      <c r="D251" s="199" t="s">
        <v>124</v>
      </c>
      <c r="E251" s="200" t="s">
        <v>465</v>
      </c>
      <c r="F251" s="201" t="s">
        <v>466</v>
      </c>
      <c r="G251" s="202" t="s">
        <v>185</v>
      </c>
      <c r="H251" s="203">
        <v>1.7729999999999999</v>
      </c>
      <c r="I251" s="204"/>
      <c r="J251" s="205">
        <f>ROUND(I251*H251,2)</f>
        <v>0</v>
      </c>
      <c r="K251" s="201" t="s">
        <v>253</v>
      </c>
      <c r="L251" s="47"/>
      <c r="M251" s="206" t="s">
        <v>19</v>
      </c>
      <c r="N251" s="207" t="s">
        <v>43</v>
      </c>
      <c r="O251" s="87"/>
      <c r="P251" s="208">
        <f>O251*H251</f>
        <v>0</v>
      </c>
      <c r="Q251" s="208">
        <v>0</v>
      </c>
      <c r="R251" s="208">
        <f>Q251*H251</f>
        <v>0</v>
      </c>
      <c r="S251" s="208">
        <v>0.075999999999999998</v>
      </c>
      <c r="T251" s="209">
        <f>S251*H251</f>
        <v>0.13474799999999998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10" t="s">
        <v>122</v>
      </c>
      <c r="AT251" s="210" t="s">
        <v>124</v>
      </c>
      <c r="AU251" s="210" t="s">
        <v>80</v>
      </c>
      <c r="AY251" s="20" t="s">
        <v>123</v>
      </c>
      <c r="BE251" s="211">
        <f>IF(N251="základní",J251,0)</f>
        <v>0</v>
      </c>
      <c r="BF251" s="211">
        <f>IF(N251="snížená",J251,0)</f>
        <v>0</v>
      </c>
      <c r="BG251" s="211">
        <f>IF(N251="zákl. přenesená",J251,0)</f>
        <v>0</v>
      </c>
      <c r="BH251" s="211">
        <f>IF(N251="sníž. přenesená",J251,0)</f>
        <v>0</v>
      </c>
      <c r="BI251" s="211">
        <f>IF(N251="nulová",J251,0)</f>
        <v>0</v>
      </c>
      <c r="BJ251" s="20" t="s">
        <v>80</v>
      </c>
      <c r="BK251" s="211">
        <f>ROUND(I251*H251,2)</f>
        <v>0</v>
      </c>
      <c r="BL251" s="20" t="s">
        <v>122</v>
      </c>
      <c r="BM251" s="210" t="s">
        <v>467</v>
      </c>
    </row>
    <row r="252" s="2" customFormat="1">
      <c r="A252" s="41"/>
      <c r="B252" s="42"/>
      <c r="C252" s="43"/>
      <c r="D252" s="259" t="s">
        <v>255</v>
      </c>
      <c r="E252" s="43"/>
      <c r="F252" s="260" t="s">
        <v>468</v>
      </c>
      <c r="G252" s="43"/>
      <c r="H252" s="43"/>
      <c r="I252" s="261"/>
      <c r="J252" s="43"/>
      <c r="K252" s="43"/>
      <c r="L252" s="47"/>
      <c r="M252" s="265"/>
      <c r="N252" s="266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255</v>
      </c>
      <c r="AU252" s="20" t="s">
        <v>80</v>
      </c>
    </row>
    <row r="253" s="13" customFormat="1">
      <c r="A253" s="13"/>
      <c r="B253" s="225"/>
      <c r="C253" s="226"/>
      <c r="D253" s="227" t="s">
        <v>187</v>
      </c>
      <c r="E253" s="228" t="s">
        <v>19</v>
      </c>
      <c r="F253" s="229" t="s">
        <v>469</v>
      </c>
      <c r="G253" s="226"/>
      <c r="H253" s="228" t="s">
        <v>19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187</v>
      </c>
      <c r="AU253" s="235" t="s">
        <v>80</v>
      </c>
      <c r="AV253" s="13" t="s">
        <v>80</v>
      </c>
      <c r="AW253" s="13" t="s">
        <v>33</v>
      </c>
      <c r="AX253" s="13" t="s">
        <v>72</v>
      </c>
      <c r="AY253" s="235" t="s">
        <v>123</v>
      </c>
    </row>
    <row r="254" s="13" customFormat="1">
      <c r="A254" s="13"/>
      <c r="B254" s="225"/>
      <c r="C254" s="226"/>
      <c r="D254" s="227" t="s">
        <v>187</v>
      </c>
      <c r="E254" s="228" t="s">
        <v>19</v>
      </c>
      <c r="F254" s="229" t="s">
        <v>470</v>
      </c>
      <c r="G254" s="226"/>
      <c r="H254" s="228" t="s">
        <v>19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187</v>
      </c>
      <c r="AU254" s="235" t="s">
        <v>80</v>
      </c>
      <c r="AV254" s="13" t="s">
        <v>80</v>
      </c>
      <c r="AW254" s="13" t="s">
        <v>33</v>
      </c>
      <c r="AX254" s="13" t="s">
        <v>72</v>
      </c>
      <c r="AY254" s="235" t="s">
        <v>123</v>
      </c>
    </row>
    <row r="255" s="13" customFormat="1">
      <c r="A255" s="13"/>
      <c r="B255" s="225"/>
      <c r="C255" s="226"/>
      <c r="D255" s="227" t="s">
        <v>187</v>
      </c>
      <c r="E255" s="228" t="s">
        <v>19</v>
      </c>
      <c r="F255" s="229" t="s">
        <v>471</v>
      </c>
      <c r="G255" s="226"/>
      <c r="H255" s="228" t="s">
        <v>19</v>
      </c>
      <c r="I255" s="230"/>
      <c r="J255" s="226"/>
      <c r="K255" s="226"/>
      <c r="L255" s="231"/>
      <c r="M255" s="232"/>
      <c r="N255" s="233"/>
      <c r="O255" s="233"/>
      <c r="P255" s="233"/>
      <c r="Q255" s="233"/>
      <c r="R255" s="233"/>
      <c r="S255" s="233"/>
      <c r="T255" s="23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5" t="s">
        <v>187</v>
      </c>
      <c r="AU255" s="235" t="s">
        <v>80</v>
      </c>
      <c r="AV255" s="13" t="s">
        <v>80</v>
      </c>
      <c r="AW255" s="13" t="s">
        <v>33</v>
      </c>
      <c r="AX255" s="13" t="s">
        <v>72</v>
      </c>
      <c r="AY255" s="235" t="s">
        <v>123</v>
      </c>
    </row>
    <row r="256" s="14" customFormat="1">
      <c r="A256" s="14"/>
      <c r="B256" s="236"/>
      <c r="C256" s="237"/>
      <c r="D256" s="227" t="s">
        <v>187</v>
      </c>
      <c r="E256" s="238" t="s">
        <v>19</v>
      </c>
      <c r="F256" s="239" t="s">
        <v>472</v>
      </c>
      <c r="G256" s="237"/>
      <c r="H256" s="240">
        <v>1.7729999999999999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46" t="s">
        <v>187</v>
      </c>
      <c r="AU256" s="246" t="s">
        <v>80</v>
      </c>
      <c r="AV256" s="14" t="s">
        <v>82</v>
      </c>
      <c r="AW256" s="14" t="s">
        <v>33</v>
      </c>
      <c r="AX256" s="14" t="s">
        <v>80</v>
      </c>
      <c r="AY256" s="246" t="s">
        <v>123</v>
      </c>
    </row>
    <row r="257" s="2" customFormat="1" ht="33" customHeight="1">
      <c r="A257" s="41"/>
      <c r="B257" s="42"/>
      <c r="C257" s="199" t="s">
        <v>473</v>
      </c>
      <c r="D257" s="199" t="s">
        <v>124</v>
      </c>
      <c r="E257" s="200" t="s">
        <v>474</v>
      </c>
      <c r="F257" s="201" t="s">
        <v>475</v>
      </c>
      <c r="G257" s="202" t="s">
        <v>185</v>
      </c>
      <c r="H257" s="203">
        <v>13.515000000000001</v>
      </c>
      <c r="I257" s="204"/>
      <c r="J257" s="205">
        <f>ROUND(I257*H257,2)</f>
        <v>0</v>
      </c>
      <c r="K257" s="201" t="s">
        <v>253</v>
      </c>
      <c r="L257" s="47"/>
      <c r="M257" s="206" t="s">
        <v>19</v>
      </c>
      <c r="N257" s="207" t="s">
        <v>43</v>
      </c>
      <c r="O257" s="87"/>
      <c r="P257" s="208">
        <f>O257*H257</f>
        <v>0</v>
      </c>
      <c r="Q257" s="208">
        <v>0</v>
      </c>
      <c r="R257" s="208">
        <f>Q257*H257</f>
        <v>0</v>
      </c>
      <c r="S257" s="208">
        <v>0.050000000000000003</v>
      </c>
      <c r="T257" s="209">
        <f>S257*H257</f>
        <v>0.67575000000000007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10" t="s">
        <v>122</v>
      </c>
      <c r="AT257" s="210" t="s">
        <v>124</v>
      </c>
      <c r="AU257" s="210" t="s">
        <v>80</v>
      </c>
      <c r="AY257" s="20" t="s">
        <v>123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20" t="s">
        <v>80</v>
      </c>
      <c r="BK257" s="211">
        <f>ROUND(I257*H257,2)</f>
        <v>0</v>
      </c>
      <c r="BL257" s="20" t="s">
        <v>122</v>
      </c>
      <c r="BM257" s="210" t="s">
        <v>476</v>
      </c>
    </row>
    <row r="258" s="2" customFormat="1">
      <c r="A258" s="41"/>
      <c r="B258" s="42"/>
      <c r="C258" s="43"/>
      <c r="D258" s="259" t="s">
        <v>255</v>
      </c>
      <c r="E258" s="43"/>
      <c r="F258" s="260" t="s">
        <v>477</v>
      </c>
      <c r="G258" s="43"/>
      <c r="H258" s="43"/>
      <c r="I258" s="261"/>
      <c r="J258" s="43"/>
      <c r="K258" s="43"/>
      <c r="L258" s="47"/>
      <c r="M258" s="265"/>
      <c r="N258" s="266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255</v>
      </c>
      <c r="AU258" s="20" t="s">
        <v>80</v>
      </c>
    </row>
    <row r="259" s="13" customFormat="1">
      <c r="A259" s="13"/>
      <c r="B259" s="225"/>
      <c r="C259" s="226"/>
      <c r="D259" s="227" t="s">
        <v>187</v>
      </c>
      <c r="E259" s="228" t="s">
        <v>19</v>
      </c>
      <c r="F259" s="229" t="s">
        <v>469</v>
      </c>
      <c r="G259" s="226"/>
      <c r="H259" s="228" t="s">
        <v>19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187</v>
      </c>
      <c r="AU259" s="235" t="s">
        <v>80</v>
      </c>
      <c r="AV259" s="13" t="s">
        <v>80</v>
      </c>
      <c r="AW259" s="13" t="s">
        <v>33</v>
      </c>
      <c r="AX259" s="13" t="s">
        <v>72</v>
      </c>
      <c r="AY259" s="235" t="s">
        <v>123</v>
      </c>
    </row>
    <row r="260" s="13" customFormat="1">
      <c r="A260" s="13"/>
      <c r="B260" s="225"/>
      <c r="C260" s="226"/>
      <c r="D260" s="227" t="s">
        <v>187</v>
      </c>
      <c r="E260" s="228" t="s">
        <v>19</v>
      </c>
      <c r="F260" s="229" t="s">
        <v>478</v>
      </c>
      <c r="G260" s="226"/>
      <c r="H260" s="228" t="s">
        <v>19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187</v>
      </c>
      <c r="AU260" s="235" t="s">
        <v>80</v>
      </c>
      <c r="AV260" s="13" t="s">
        <v>80</v>
      </c>
      <c r="AW260" s="13" t="s">
        <v>33</v>
      </c>
      <c r="AX260" s="13" t="s">
        <v>72</v>
      </c>
      <c r="AY260" s="235" t="s">
        <v>123</v>
      </c>
    </row>
    <row r="261" s="13" customFormat="1">
      <c r="A261" s="13"/>
      <c r="B261" s="225"/>
      <c r="C261" s="226"/>
      <c r="D261" s="227" t="s">
        <v>187</v>
      </c>
      <c r="E261" s="228" t="s">
        <v>19</v>
      </c>
      <c r="F261" s="229" t="s">
        <v>479</v>
      </c>
      <c r="G261" s="226"/>
      <c r="H261" s="228" t="s">
        <v>19</v>
      </c>
      <c r="I261" s="230"/>
      <c r="J261" s="226"/>
      <c r="K261" s="226"/>
      <c r="L261" s="231"/>
      <c r="M261" s="232"/>
      <c r="N261" s="233"/>
      <c r="O261" s="233"/>
      <c r="P261" s="233"/>
      <c r="Q261" s="233"/>
      <c r="R261" s="233"/>
      <c r="S261" s="233"/>
      <c r="T261" s="23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5" t="s">
        <v>187</v>
      </c>
      <c r="AU261" s="235" t="s">
        <v>80</v>
      </c>
      <c r="AV261" s="13" t="s">
        <v>80</v>
      </c>
      <c r="AW261" s="13" t="s">
        <v>33</v>
      </c>
      <c r="AX261" s="13" t="s">
        <v>72</v>
      </c>
      <c r="AY261" s="235" t="s">
        <v>123</v>
      </c>
    </row>
    <row r="262" s="14" customFormat="1">
      <c r="A262" s="14"/>
      <c r="B262" s="236"/>
      <c r="C262" s="237"/>
      <c r="D262" s="227" t="s">
        <v>187</v>
      </c>
      <c r="E262" s="238" t="s">
        <v>19</v>
      </c>
      <c r="F262" s="239" t="s">
        <v>480</v>
      </c>
      <c r="G262" s="237"/>
      <c r="H262" s="240">
        <v>13.515000000000001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6" t="s">
        <v>187</v>
      </c>
      <c r="AU262" s="246" t="s">
        <v>80</v>
      </c>
      <c r="AV262" s="14" t="s">
        <v>82</v>
      </c>
      <c r="AW262" s="14" t="s">
        <v>33</v>
      </c>
      <c r="AX262" s="14" t="s">
        <v>72</v>
      </c>
      <c r="AY262" s="246" t="s">
        <v>123</v>
      </c>
    </row>
    <row r="263" s="13" customFormat="1">
      <c r="A263" s="13"/>
      <c r="B263" s="225"/>
      <c r="C263" s="226"/>
      <c r="D263" s="227" t="s">
        <v>187</v>
      </c>
      <c r="E263" s="228" t="s">
        <v>19</v>
      </c>
      <c r="F263" s="229" t="s">
        <v>481</v>
      </c>
      <c r="G263" s="226"/>
      <c r="H263" s="228" t="s">
        <v>19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187</v>
      </c>
      <c r="AU263" s="235" t="s">
        <v>80</v>
      </c>
      <c r="AV263" s="13" t="s">
        <v>80</v>
      </c>
      <c r="AW263" s="13" t="s">
        <v>33</v>
      </c>
      <c r="AX263" s="13" t="s">
        <v>72</v>
      </c>
      <c r="AY263" s="235" t="s">
        <v>123</v>
      </c>
    </row>
    <row r="264" s="16" customFormat="1">
      <c r="A264" s="16"/>
      <c r="B264" s="267"/>
      <c r="C264" s="268"/>
      <c r="D264" s="227" t="s">
        <v>187</v>
      </c>
      <c r="E264" s="269" t="s">
        <v>19</v>
      </c>
      <c r="F264" s="270" t="s">
        <v>461</v>
      </c>
      <c r="G264" s="268"/>
      <c r="H264" s="271">
        <v>13.515000000000001</v>
      </c>
      <c r="I264" s="272"/>
      <c r="J264" s="268"/>
      <c r="K264" s="268"/>
      <c r="L264" s="273"/>
      <c r="M264" s="274"/>
      <c r="N264" s="275"/>
      <c r="O264" s="275"/>
      <c r="P264" s="275"/>
      <c r="Q264" s="275"/>
      <c r="R264" s="275"/>
      <c r="S264" s="275"/>
      <c r="T264" s="276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77" t="s">
        <v>187</v>
      </c>
      <c r="AU264" s="277" t="s">
        <v>80</v>
      </c>
      <c r="AV264" s="16" t="s">
        <v>133</v>
      </c>
      <c r="AW264" s="16" t="s">
        <v>33</v>
      </c>
      <c r="AX264" s="16" t="s">
        <v>72</v>
      </c>
      <c r="AY264" s="277" t="s">
        <v>123</v>
      </c>
    </row>
    <row r="265" s="15" customFormat="1">
      <c r="A265" s="15"/>
      <c r="B265" s="247"/>
      <c r="C265" s="248"/>
      <c r="D265" s="227" t="s">
        <v>187</v>
      </c>
      <c r="E265" s="249" t="s">
        <v>19</v>
      </c>
      <c r="F265" s="250" t="s">
        <v>205</v>
      </c>
      <c r="G265" s="248"/>
      <c r="H265" s="251">
        <v>13.515000000000001</v>
      </c>
      <c r="I265" s="252"/>
      <c r="J265" s="248"/>
      <c r="K265" s="248"/>
      <c r="L265" s="253"/>
      <c r="M265" s="254"/>
      <c r="N265" s="255"/>
      <c r="O265" s="255"/>
      <c r="P265" s="255"/>
      <c r="Q265" s="255"/>
      <c r="R265" s="255"/>
      <c r="S265" s="255"/>
      <c r="T265" s="25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7" t="s">
        <v>187</v>
      </c>
      <c r="AU265" s="257" t="s">
        <v>80</v>
      </c>
      <c r="AV265" s="15" t="s">
        <v>122</v>
      </c>
      <c r="AW265" s="15" t="s">
        <v>33</v>
      </c>
      <c r="AX265" s="15" t="s">
        <v>80</v>
      </c>
      <c r="AY265" s="257" t="s">
        <v>123</v>
      </c>
    </row>
    <row r="266" s="2" customFormat="1" ht="44.25" customHeight="1">
      <c r="A266" s="41"/>
      <c r="B266" s="42"/>
      <c r="C266" s="199" t="s">
        <v>482</v>
      </c>
      <c r="D266" s="199" t="s">
        <v>124</v>
      </c>
      <c r="E266" s="200" t="s">
        <v>483</v>
      </c>
      <c r="F266" s="201" t="s">
        <v>484</v>
      </c>
      <c r="G266" s="202" t="s">
        <v>185</v>
      </c>
      <c r="H266" s="203">
        <v>400.97500000000002</v>
      </c>
      <c r="I266" s="204"/>
      <c r="J266" s="205">
        <f>ROUND(I266*H266,2)</f>
        <v>0</v>
      </c>
      <c r="K266" s="201" t="s">
        <v>253</v>
      </c>
      <c r="L266" s="47"/>
      <c r="M266" s="206" t="s">
        <v>19</v>
      </c>
      <c r="N266" s="207" t="s">
        <v>43</v>
      </c>
      <c r="O266" s="87"/>
      <c r="P266" s="208">
        <f>O266*H266</f>
        <v>0</v>
      </c>
      <c r="Q266" s="208">
        <v>0</v>
      </c>
      <c r="R266" s="208">
        <f>Q266*H266</f>
        <v>0</v>
      </c>
      <c r="S266" s="208">
        <v>0.045999999999999999</v>
      </c>
      <c r="T266" s="209">
        <f>S266*H266</f>
        <v>18.444850000000002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10" t="s">
        <v>122</v>
      </c>
      <c r="AT266" s="210" t="s">
        <v>124</v>
      </c>
      <c r="AU266" s="210" t="s">
        <v>80</v>
      </c>
      <c r="AY266" s="20" t="s">
        <v>123</v>
      </c>
      <c r="BE266" s="211">
        <f>IF(N266="základní",J266,0)</f>
        <v>0</v>
      </c>
      <c r="BF266" s="211">
        <f>IF(N266="snížená",J266,0)</f>
        <v>0</v>
      </c>
      <c r="BG266" s="211">
        <f>IF(N266="zákl. přenesená",J266,0)</f>
        <v>0</v>
      </c>
      <c r="BH266" s="211">
        <f>IF(N266="sníž. přenesená",J266,0)</f>
        <v>0</v>
      </c>
      <c r="BI266" s="211">
        <f>IF(N266="nulová",J266,0)</f>
        <v>0</v>
      </c>
      <c r="BJ266" s="20" t="s">
        <v>80</v>
      </c>
      <c r="BK266" s="211">
        <f>ROUND(I266*H266,2)</f>
        <v>0</v>
      </c>
      <c r="BL266" s="20" t="s">
        <v>122</v>
      </c>
      <c r="BM266" s="210" t="s">
        <v>485</v>
      </c>
    </row>
    <row r="267" s="2" customFormat="1">
      <c r="A267" s="41"/>
      <c r="B267" s="42"/>
      <c r="C267" s="43"/>
      <c r="D267" s="259" t="s">
        <v>255</v>
      </c>
      <c r="E267" s="43"/>
      <c r="F267" s="260" t="s">
        <v>486</v>
      </c>
      <c r="G267" s="43"/>
      <c r="H267" s="43"/>
      <c r="I267" s="261"/>
      <c r="J267" s="43"/>
      <c r="K267" s="43"/>
      <c r="L267" s="47"/>
      <c r="M267" s="265"/>
      <c r="N267" s="266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255</v>
      </c>
      <c r="AU267" s="20" t="s">
        <v>80</v>
      </c>
    </row>
    <row r="268" s="13" customFormat="1">
      <c r="A268" s="13"/>
      <c r="B268" s="225"/>
      <c r="C268" s="226"/>
      <c r="D268" s="227" t="s">
        <v>187</v>
      </c>
      <c r="E268" s="228" t="s">
        <v>19</v>
      </c>
      <c r="F268" s="229" t="s">
        <v>487</v>
      </c>
      <c r="G268" s="226"/>
      <c r="H268" s="228" t="s">
        <v>19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187</v>
      </c>
      <c r="AU268" s="235" t="s">
        <v>80</v>
      </c>
      <c r="AV268" s="13" t="s">
        <v>80</v>
      </c>
      <c r="AW268" s="13" t="s">
        <v>33</v>
      </c>
      <c r="AX268" s="13" t="s">
        <v>72</v>
      </c>
      <c r="AY268" s="235" t="s">
        <v>123</v>
      </c>
    </row>
    <row r="269" s="13" customFormat="1">
      <c r="A269" s="13"/>
      <c r="B269" s="225"/>
      <c r="C269" s="226"/>
      <c r="D269" s="227" t="s">
        <v>187</v>
      </c>
      <c r="E269" s="228" t="s">
        <v>19</v>
      </c>
      <c r="F269" s="229" t="s">
        <v>488</v>
      </c>
      <c r="G269" s="226"/>
      <c r="H269" s="228" t="s">
        <v>19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187</v>
      </c>
      <c r="AU269" s="235" t="s">
        <v>80</v>
      </c>
      <c r="AV269" s="13" t="s">
        <v>80</v>
      </c>
      <c r="AW269" s="13" t="s">
        <v>33</v>
      </c>
      <c r="AX269" s="13" t="s">
        <v>72</v>
      </c>
      <c r="AY269" s="235" t="s">
        <v>123</v>
      </c>
    </row>
    <row r="270" s="14" customFormat="1">
      <c r="A270" s="14"/>
      <c r="B270" s="236"/>
      <c r="C270" s="237"/>
      <c r="D270" s="227" t="s">
        <v>187</v>
      </c>
      <c r="E270" s="238" t="s">
        <v>19</v>
      </c>
      <c r="F270" s="239" t="s">
        <v>489</v>
      </c>
      <c r="G270" s="237"/>
      <c r="H270" s="240">
        <v>26.75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6" t="s">
        <v>187</v>
      </c>
      <c r="AU270" s="246" t="s">
        <v>80</v>
      </c>
      <c r="AV270" s="14" t="s">
        <v>82</v>
      </c>
      <c r="AW270" s="14" t="s">
        <v>33</v>
      </c>
      <c r="AX270" s="14" t="s">
        <v>72</v>
      </c>
      <c r="AY270" s="246" t="s">
        <v>123</v>
      </c>
    </row>
    <row r="271" s="13" customFormat="1">
      <c r="A271" s="13"/>
      <c r="B271" s="225"/>
      <c r="C271" s="226"/>
      <c r="D271" s="227" t="s">
        <v>187</v>
      </c>
      <c r="E271" s="228" t="s">
        <v>19</v>
      </c>
      <c r="F271" s="229" t="s">
        <v>490</v>
      </c>
      <c r="G271" s="226"/>
      <c r="H271" s="228" t="s">
        <v>19</v>
      </c>
      <c r="I271" s="230"/>
      <c r="J271" s="226"/>
      <c r="K271" s="226"/>
      <c r="L271" s="231"/>
      <c r="M271" s="232"/>
      <c r="N271" s="233"/>
      <c r="O271" s="233"/>
      <c r="P271" s="233"/>
      <c r="Q271" s="233"/>
      <c r="R271" s="233"/>
      <c r="S271" s="233"/>
      <c r="T271" s="23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5" t="s">
        <v>187</v>
      </c>
      <c r="AU271" s="235" t="s">
        <v>80</v>
      </c>
      <c r="AV271" s="13" t="s">
        <v>80</v>
      </c>
      <c r="AW271" s="13" t="s">
        <v>33</v>
      </c>
      <c r="AX271" s="13" t="s">
        <v>72</v>
      </c>
      <c r="AY271" s="235" t="s">
        <v>123</v>
      </c>
    </row>
    <row r="272" s="14" customFormat="1">
      <c r="A272" s="14"/>
      <c r="B272" s="236"/>
      <c r="C272" s="237"/>
      <c r="D272" s="227" t="s">
        <v>187</v>
      </c>
      <c r="E272" s="238" t="s">
        <v>19</v>
      </c>
      <c r="F272" s="239" t="s">
        <v>491</v>
      </c>
      <c r="G272" s="237"/>
      <c r="H272" s="240">
        <v>71.814999999999998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187</v>
      </c>
      <c r="AU272" s="246" t="s">
        <v>80</v>
      </c>
      <c r="AV272" s="14" t="s">
        <v>82</v>
      </c>
      <c r="AW272" s="14" t="s">
        <v>33</v>
      </c>
      <c r="AX272" s="14" t="s">
        <v>72</v>
      </c>
      <c r="AY272" s="246" t="s">
        <v>123</v>
      </c>
    </row>
    <row r="273" s="13" customFormat="1">
      <c r="A273" s="13"/>
      <c r="B273" s="225"/>
      <c r="C273" s="226"/>
      <c r="D273" s="227" t="s">
        <v>187</v>
      </c>
      <c r="E273" s="228" t="s">
        <v>19</v>
      </c>
      <c r="F273" s="229" t="s">
        <v>492</v>
      </c>
      <c r="G273" s="226"/>
      <c r="H273" s="228" t="s">
        <v>19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187</v>
      </c>
      <c r="AU273" s="235" t="s">
        <v>80</v>
      </c>
      <c r="AV273" s="13" t="s">
        <v>80</v>
      </c>
      <c r="AW273" s="13" t="s">
        <v>33</v>
      </c>
      <c r="AX273" s="13" t="s">
        <v>72</v>
      </c>
      <c r="AY273" s="235" t="s">
        <v>123</v>
      </c>
    </row>
    <row r="274" s="14" customFormat="1">
      <c r="A274" s="14"/>
      <c r="B274" s="236"/>
      <c r="C274" s="237"/>
      <c r="D274" s="227" t="s">
        <v>187</v>
      </c>
      <c r="E274" s="238" t="s">
        <v>19</v>
      </c>
      <c r="F274" s="239" t="s">
        <v>493</v>
      </c>
      <c r="G274" s="237"/>
      <c r="H274" s="240">
        <v>13.470000000000001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187</v>
      </c>
      <c r="AU274" s="246" t="s">
        <v>80</v>
      </c>
      <c r="AV274" s="14" t="s">
        <v>82</v>
      </c>
      <c r="AW274" s="14" t="s">
        <v>33</v>
      </c>
      <c r="AX274" s="14" t="s">
        <v>72</v>
      </c>
      <c r="AY274" s="246" t="s">
        <v>123</v>
      </c>
    </row>
    <row r="275" s="13" customFormat="1">
      <c r="A275" s="13"/>
      <c r="B275" s="225"/>
      <c r="C275" s="226"/>
      <c r="D275" s="227" t="s">
        <v>187</v>
      </c>
      <c r="E275" s="228" t="s">
        <v>19</v>
      </c>
      <c r="F275" s="229" t="s">
        <v>494</v>
      </c>
      <c r="G275" s="226"/>
      <c r="H275" s="228" t="s">
        <v>19</v>
      </c>
      <c r="I275" s="230"/>
      <c r="J275" s="226"/>
      <c r="K275" s="226"/>
      <c r="L275" s="231"/>
      <c r="M275" s="232"/>
      <c r="N275" s="233"/>
      <c r="O275" s="233"/>
      <c r="P275" s="233"/>
      <c r="Q275" s="233"/>
      <c r="R275" s="233"/>
      <c r="S275" s="233"/>
      <c r="T275" s="234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5" t="s">
        <v>187</v>
      </c>
      <c r="AU275" s="235" t="s">
        <v>80</v>
      </c>
      <c r="AV275" s="13" t="s">
        <v>80</v>
      </c>
      <c r="AW275" s="13" t="s">
        <v>33</v>
      </c>
      <c r="AX275" s="13" t="s">
        <v>72</v>
      </c>
      <c r="AY275" s="235" t="s">
        <v>123</v>
      </c>
    </row>
    <row r="276" s="14" customFormat="1">
      <c r="A276" s="14"/>
      <c r="B276" s="236"/>
      <c r="C276" s="237"/>
      <c r="D276" s="227" t="s">
        <v>187</v>
      </c>
      <c r="E276" s="238" t="s">
        <v>19</v>
      </c>
      <c r="F276" s="239" t="s">
        <v>495</v>
      </c>
      <c r="G276" s="237"/>
      <c r="H276" s="240">
        <v>144.02000000000001</v>
      </c>
      <c r="I276" s="241"/>
      <c r="J276" s="237"/>
      <c r="K276" s="237"/>
      <c r="L276" s="242"/>
      <c r="M276" s="243"/>
      <c r="N276" s="244"/>
      <c r="O276" s="244"/>
      <c r="P276" s="244"/>
      <c r="Q276" s="244"/>
      <c r="R276" s="244"/>
      <c r="S276" s="244"/>
      <c r="T276" s="24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6" t="s">
        <v>187</v>
      </c>
      <c r="AU276" s="246" t="s">
        <v>80</v>
      </c>
      <c r="AV276" s="14" t="s">
        <v>82</v>
      </c>
      <c r="AW276" s="14" t="s">
        <v>33</v>
      </c>
      <c r="AX276" s="14" t="s">
        <v>72</v>
      </c>
      <c r="AY276" s="246" t="s">
        <v>123</v>
      </c>
    </row>
    <row r="277" s="13" customFormat="1">
      <c r="A277" s="13"/>
      <c r="B277" s="225"/>
      <c r="C277" s="226"/>
      <c r="D277" s="227" t="s">
        <v>187</v>
      </c>
      <c r="E277" s="228" t="s">
        <v>19</v>
      </c>
      <c r="F277" s="229" t="s">
        <v>496</v>
      </c>
      <c r="G277" s="226"/>
      <c r="H277" s="228" t="s">
        <v>19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187</v>
      </c>
      <c r="AU277" s="235" t="s">
        <v>80</v>
      </c>
      <c r="AV277" s="13" t="s">
        <v>80</v>
      </c>
      <c r="AW277" s="13" t="s">
        <v>33</v>
      </c>
      <c r="AX277" s="13" t="s">
        <v>72</v>
      </c>
      <c r="AY277" s="235" t="s">
        <v>123</v>
      </c>
    </row>
    <row r="278" s="14" customFormat="1">
      <c r="A278" s="14"/>
      <c r="B278" s="236"/>
      <c r="C278" s="237"/>
      <c r="D278" s="227" t="s">
        <v>187</v>
      </c>
      <c r="E278" s="238" t="s">
        <v>19</v>
      </c>
      <c r="F278" s="239" t="s">
        <v>497</v>
      </c>
      <c r="G278" s="237"/>
      <c r="H278" s="240">
        <v>56.874000000000002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187</v>
      </c>
      <c r="AU278" s="246" t="s">
        <v>80</v>
      </c>
      <c r="AV278" s="14" t="s">
        <v>82</v>
      </c>
      <c r="AW278" s="14" t="s">
        <v>33</v>
      </c>
      <c r="AX278" s="14" t="s">
        <v>72</v>
      </c>
      <c r="AY278" s="246" t="s">
        <v>123</v>
      </c>
    </row>
    <row r="279" s="13" customFormat="1">
      <c r="A279" s="13"/>
      <c r="B279" s="225"/>
      <c r="C279" s="226"/>
      <c r="D279" s="227" t="s">
        <v>187</v>
      </c>
      <c r="E279" s="228" t="s">
        <v>19</v>
      </c>
      <c r="F279" s="229" t="s">
        <v>498</v>
      </c>
      <c r="G279" s="226"/>
      <c r="H279" s="228" t="s">
        <v>19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5" t="s">
        <v>187</v>
      </c>
      <c r="AU279" s="235" t="s">
        <v>80</v>
      </c>
      <c r="AV279" s="13" t="s">
        <v>80</v>
      </c>
      <c r="AW279" s="13" t="s">
        <v>33</v>
      </c>
      <c r="AX279" s="13" t="s">
        <v>72</v>
      </c>
      <c r="AY279" s="235" t="s">
        <v>123</v>
      </c>
    </row>
    <row r="280" s="14" customFormat="1">
      <c r="A280" s="14"/>
      <c r="B280" s="236"/>
      <c r="C280" s="237"/>
      <c r="D280" s="227" t="s">
        <v>187</v>
      </c>
      <c r="E280" s="238" t="s">
        <v>19</v>
      </c>
      <c r="F280" s="239" t="s">
        <v>499</v>
      </c>
      <c r="G280" s="237"/>
      <c r="H280" s="240">
        <v>21.170000000000002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6" t="s">
        <v>187</v>
      </c>
      <c r="AU280" s="246" t="s">
        <v>80</v>
      </c>
      <c r="AV280" s="14" t="s">
        <v>82</v>
      </c>
      <c r="AW280" s="14" t="s">
        <v>33</v>
      </c>
      <c r="AX280" s="14" t="s">
        <v>72</v>
      </c>
      <c r="AY280" s="246" t="s">
        <v>123</v>
      </c>
    </row>
    <row r="281" s="13" customFormat="1">
      <c r="A281" s="13"/>
      <c r="B281" s="225"/>
      <c r="C281" s="226"/>
      <c r="D281" s="227" t="s">
        <v>187</v>
      </c>
      <c r="E281" s="228" t="s">
        <v>19</v>
      </c>
      <c r="F281" s="229" t="s">
        <v>500</v>
      </c>
      <c r="G281" s="226"/>
      <c r="H281" s="228" t="s">
        <v>19</v>
      </c>
      <c r="I281" s="230"/>
      <c r="J281" s="226"/>
      <c r="K281" s="226"/>
      <c r="L281" s="231"/>
      <c r="M281" s="232"/>
      <c r="N281" s="233"/>
      <c r="O281" s="233"/>
      <c r="P281" s="233"/>
      <c r="Q281" s="233"/>
      <c r="R281" s="233"/>
      <c r="S281" s="233"/>
      <c r="T281" s="23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5" t="s">
        <v>187</v>
      </c>
      <c r="AU281" s="235" t="s">
        <v>80</v>
      </c>
      <c r="AV281" s="13" t="s">
        <v>80</v>
      </c>
      <c r="AW281" s="13" t="s">
        <v>33</v>
      </c>
      <c r="AX281" s="13" t="s">
        <v>72</v>
      </c>
      <c r="AY281" s="235" t="s">
        <v>123</v>
      </c>
    </row>
    <row r="282" s="14" customFormat="1">
      <c r="A282" s="14"/>
      <c r="B282" s="236"/>
      <c r="C282" s="237"/>
      <c r="D282" s="227" t="s">
        <v>187</v>
      </c>
      <c r="E282" s="238" t="s">
        <v>19</v>
      </c>
      <c r="F282" s="239" t="s">
        <v>501</v>
      </c>
      <c r="G282" s="237"/>
      <c r="H282" s="240">
        <v>63.875999999999998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187</v>
      </c>
      <c r="AU282" s="246" t="s">
        <v>80</v>
      </c>
      <c r="AV282" s="14" t="s">
        <v>82</v>
      </c>
      <c r="AW282" s="14" t="s">
        <v>33</v>
      </c>
      <c r="AX282" s="14" t="s">
        <v>72</v>
      </c>
      <c r="AY282" s="246" t="s">
        <v>123</v>
      </c>
    </row>
    <row r="283" s="13" customFormat="1">
      <c r="A283" s="13"/>
      <c r="B283" s="225"/>
      <c r="C283" s="226"/>
      <c r="D283" s="227" t="s">
        <v>187</v>
      </c>
      <c r="E283" s="228" t="s">
        <v>19</v>
      </c>
      <c r="F283" s="229" t="s">
        <v>502</v>
      </c>
      <c r="G283" s="226"/>
      <c r="H283" s="228" t="s">
        <v>19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187</v>
      </c>
      <c r="AU283" s="235" t="s">
        <v>80</v>
      </c>
      <c r="AV283" s="13" t="s">
        <v>80</v>
      </c>
      <c r="AW283" s="13" t="s">
        <v>33</v>
      </c>
      <c r="AX283" s="13" t="s">
        <v>72</v>
      </c>
      <c r="AY283" s="235" t="s">
        <v>123</v>
      </c>
    </row>
    <row r="284" s="14" customFormat="1">
      <c r="A284" s="14"/>
      <c r="B284" s="236"/>
      <c r="C284" s="237"/>
      <c r="D284" s="227" t="s">
        <v>187</v>
      </c>
      <c r="E284" s="238" t="s">
        <v>19</v>
      </c>
      <c r="F284" s="239" t="s">
        <v>133</v>
      </c>
      <c r="G284" s="237"/>
      <c r="H284" s="240">
        <v>3</v>
      </c>
      <c r="I284" s="241"/>
      <c r="J284" s="237"/>
      <c r="K284" s="237"/>
      <c r="L284" s="242"/>
      <c r="M284" s="243"/>
      <c r="N284" s="244"/>
      <c r="O284" s="244"/>
      <c r="P284" s="244"/>
      <c r="Q284" s="244"/>
      <c r="R284" s="244"/>
      <c r="S284" s="244"/>
      <c r="T284" s="24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6" t="s">
        <v>187</v>
      </c>
      <c r="AU284" s="246" t="s">
        <v>80</v>
      </c>
      <c r="AV284" s="14" t="s">
        <v>82</v>
      </c>
      <c r="AW284" s="14" t="s">
        <v>33</v>
      </c>
      <c r="AX284" s="14" t="s">
        <v>72</v>
      </c>
      <c r="AY284" s="246" t="s">
        <v>123</v>
      </c>
    </row>
    <row r="285" s="15" customFormat="1">
      <c r="A285" s="15"/>
      <c r="B285" s="247"/>
      <c r="C285" s="248"/>
      <c r="D285" s="227" t="s">
        <v>187</v>
      </c>
      <c r="E285" s="249" t="s">
        <v>19</v>
      </c>
      <c r="F285" s="250" t="s">
        <v>205</v>
      </c>
      <c r="G285" s="248"/>
      <c r="H285" s="251">
        <v>400.97500000000002</v>
      </c>
      <c r="I285" s="252"/>
      <c r="J285" s="248"/>
      <c r="K285" s="248"/>
      <c r="L285" s="253"/>
      <c r="M285" s="254"/>
      <c r="N285" s="255"/>
      <c r="O285" s="255"/>
      <c r="P285" s="255"/>
      <c r="Q285" s="255"/>
      <c r="R285" s="255"/>
      <c r="S285" s="255"/>
      <c r="T285" s="256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7" t="s">
        <v>187</v>
      </c>
      <c r="AU285" s="257" t="s">
        <v>80</v>
      </c>
      <c r="AV285" s="15" t="s">
        <v>122</v>
      </c>
      <c r="AW285" s="15" t="s">
        <v>33</v>
      </c>
      <c r="AX285" s="15" t="s">
        <v>80</v>
      </c>
      <c r="AY285" s="257" t="s">
        <v>123</v>
      </c>
    </row>
    <row r="286" s="2" customFormat="1" ht="16.5" customHeight="1">
      <c r="A286" s="41"/>
      <c r="B286" s="42"/>
      <c r="C286" s="199" t="s">
        <v>503</v>
      </c>
      <c r="D286" s="199" t="s">
        <v>124</v>
      </c>
      <c r="E286" s="200" t="s">
        <v>504</v>
      </c>
      <c r="F286" s="201" t="s">
        <v>505</v>
      </c>
      <c r="G286" s="202" t="s">
        <v>506</v>
      </c>
      <c r="H286" s="203">
        <v>1</v>
      </c>
      <c r="I286" s="204"/>
      <c r="J286" s="205">
        <f>ROUND(I286*H286,2)</f>
        <v>0</v>
      </c>
      <c r="K286" s="201" t="s">
        <v>19</v>
      </c>
      <c r="L286" s="47"/>
      <c r="M286" s="206" t="s">
        <v>19</v>
      </c>
      <c r="N286" s="207" t="s">
        <v>43</v>
      </c>
      <c r="O286" s="87"/>
      <c r="P286" s="208">
        <f>O286*H286</f>
        <v>0</v>
      </c>
      <c r="Q286" s="208">
        <v>0</v>
      </c>
      <c r="R286" s="208">
        <f>Q286*H286</f>
        <v>0</v>
      </c>
      <c r="S286" s="208">
        <v>0</v>
      </c>
      <c r="T286" s="209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10" t="s">
        <v>122</v>
      </c>
      <c r="AT286" s="210" t="s">
        <v>124</v>
      </c>
      <c r="AU286" s="210" t="s">
        <v>80</v>
      </c>
      <c r="AY286" s="20" t="s">
        <v>123</v>
      </c>
      <c r="BE286" s="211">
        <f>IF(N286="základní",J286,0)</f>
        <v>0</v>
      </c>
      <c r="BF286" s="211">
        <f>IF(N286="snížená",J286,0)</f>
        <v>0</v>
      </c>
      <c r="BG286" s="211">
        <f>IF(N286="zákl. přenesená",J286,0)</f>
        <v>0</v>
      </c>
      <c r="BH286" s="211">
        <f>IF(N286="sníž. přenesená",J286,0)</f>
        <v>0</v>
      </c>
      <c r="BI286" s="211">
        <f>IF(N286="nulová",J286,0)</f>
        <v>0</v>
      </c>
      <c r="BJ286" s="20" t="s">
        <v>80</v>
      </c>
      <c r="BK286" s="211">
        <f>ROUND(I286*H286,2)</f>
        <v>0</v>
      </c>
      <c r="BL286" s="20" t="s">
        <v>122</v>
      </c>
      <c r="BM286" s="210" t="s">
        <v>507</v>
      </c>
    </row>
    <row r="287" s="2" customFormat="1" ht="16.5" customHeight="1">
      <c r="A287" s="41"/>
      <c r="B287" s="42"/>
      <c r="C287" s="199" t="s">
        <v>508</v>
      </c>
      <c r="D287" s="199" t="s">
        <v>124</v>
      </c>
      <c r="E287" s="200" t="s">
        <v>509</v>
      </c>
      <c r="F287" s="201" t="s">
        <v>510</v>
      </c>
      <c r="G287" s="202" t="s">
        <v>506</v>
      </c>
      <c r="H287" s="203">
        <v>6</v>
      </c>
      <c r="I287" s="204"/>
      <c r="J287" s="205">
        <f>ROUND(I287*H287,2)</f>
        <v>0</v>
      </c>
      <c r="K287" s="201" t="s">
        <v>19</v>
      </c>
      <c r="L287" s="47"/>
      <c r="M287" s="206" t="s">
        <v>19</v>
      </c>
      <c r="N287" s="207" t="s">
        <v>43</v>
      </c>
      <c r="O287" s="87"/>
      <c r="P287" s="208">
        <f>O287*H287</f>
        <v>0</v>
      </c>
      <c r="Q287" s="208">
        <v>0</v>
      </c>
      <c r="R287" s="208">
        <f>Q287*H287</f>
        <v>0</v>
      </c>
      <c r="S287" s="208">
        <v>0</v>
      </c>
      <c r="T287" s="209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10" t="s">
        <v>122</v>
      </c>
      <c r="AT287" s="210" t="s">
        <v>124</v>
      </c>
      <c r="AU287" s="210" t="s">
        <v>80</v>
      </c>
      <c r="AY287" s="20" t="s">
        <v>123</v>
      </c>
      <c r="BE287" s="211">
        <f>IF(N287="základní",J287,0)</f>
        <v>0</v>
      </c>
      <c r="BF287" s="211">
        <f>IF(N287="snížená",J287,0)</f>
        <v>0</v>
      </c>
      <c r="BG287" s="211">
        <f>IF(N287="zákl. přenesená",J287,0)</f>
        <v>0</v>
      </c>
      <c r="BH287" s="211">
        <f>IF(N287="sníž. přenesená",J287,0)</f>
        <v>0</v>
      </c>
      <c r="BI287" s="211">
        <f>IF(N287="nulová",J287,0)</f>
        <v>0</v>
      </c>
      <c r="BJ287" s="20" t="s">
        <v>80</v>
      </c>
      <c r="BK287" s="211">
        <f>ROUND(I287*H287,2)</f>
        <v>0</v>
      </c>
      <c r="BL287" s="20" t="s">
        <v>122</v>
      </c>
      <c r="BM287" s="210" t="s">
        <v>511</v>
      </c>
    </row>
    <row r="288" s="2" customFormat="1">
      <c r="A288" s="41"/>
      <c r="B288" s="42"/>
      <c r="C288" s="43"/>
      <c r="D288" s="227" t="s">
        <v>512</v>
      </c>
      <c r="E288" s="43"/>
      <c r="F288" s="278" t="s">
        <v>513</v>
      </c>
      <c r="G288" s="43"/>
      <c r="H288" s="43"/>
      <c r="I288" s="261"/>
      <c r="J288" s="43"/>
      <c r="K288" s="43"/>
      <c r="L288" s="47"/>
      <c r="M288" s="265"/>
      <c r="N288" s="266"/>
      <c r="O288" s="87"/>
      <c r="P288" s="87"/>
      <c r="Q288" s="87"/>
      <c r="R288" s="87"/>
      <c r="S288" s="87"/>
      <c r="T288" s="88"/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T288" s="20" t="s">
        <v>512</v>
      </c>
      <c r="AU288" s="20" t="s">
        <v>80</v>
      </c>
    </row>
    <row r="289" s="14" customFormat="1">
      <c r="A289" s="14"/>
      <c r="B289" s="236"/>
      <c r="C289" s="237"/>
      <c r="D289" s="227" t="s">
        <v>187</v>
      </c>
      <c r="E289" s="238" t="s">
        <v>19</v>
      </c>
      <c r="F289" s="239" t="s">
        <v>144</v>
      </c>
      <c r="G289" s="237"/>
      <c r="H289" s="240">
        <v>6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6" t="s">
        <v>187</v>
      </c>
      <c r="AU289" s="246" t="s">
        <v>80</v>
      </c>
      <c r="AV289" s="14" t="s">
        <v>82</v>
      </c>
      <c r="AW289" s="14" t="s">
        <v>33</v>
      </c>
      <c r="AX289" s="14" t="s">
        <v>80</v>
      </c>
      <c r="AY289" s="246" t="s">
        <v>123</v>
      </c>
    </row>
    <row r="290" s="11" customFormat="1" ht="25.92" customHeight="1">
      <c r="A290" s="11"/>
      <c r="B290" s="185"/>
      <c r="C290" s="186"/>
      <c r="D290" s="187" t="s">
        <v>71</v>
      </c>
      <c r="E290" s="188" t="s">
        <v>514</v>
      </c>
      <c r="F290" s="188" t="s">
        <v>515</v>
      </c>
      <c r="G290" s="186"/>
      <c r="H290" s="186"/>
      <c r="I290" s="189"/>
      <c r="J290" s="190">
        <f>BK290</f>
        <v>0</v>
      </c>
      <c r="K290" s="186"/>
      <c r="L290" s="191"/>
      <c r="M290" s="192"/>
      <c r="N290" s="193"/>
      <c r="O290" s="193"/>
      <c r="P290" s="194">
        <f>P291</f>
        <v>0</v>
      </c>
      <c r="Q290" s="193"/>
      <c r="R290" s="194">
        <f>R291</f>
        <v>0</v>
      </c>
      <c r="S290" s="193"/>
      <c r="T290" s="195">
        <f>T291</f>
        <v>0</v>
      </c>
      <c r="U290" s="11"/>
      <c r="V290" s="11"/>
      <c r="W290" s="11"/>
      <c r="X290" s="11"/>
      <c r="Y290" s="11"/>
      <c r="Z290" s="11"/>
      <c r="AA290" s="11"/>
      <c r="AB290" s="11"/>
      <c r="AC290" s="11"/>
      <c r="AD290" s="11"/>
      <c r="AE290" s="11"/>
      <c r="AR290" s="196" t="s">
        <v>80</v>
      </c>
      <c r="AT290" s="197" t="s">
        <v>71</v>
      </c>
      <c r="AU290" s="197" t="s">
        <v>72</v>
      </c>
      <c r="AY290" s="196" t="s">
        <v>123</v>
      </c>
      <c r="BK290" s="198">
        <f>BK291</f>
        <v>0</v>
      </c>
    </row>
    <row r="291" s="2" customFormat="1" ht="21.75" customHeight="1">
      <c r="A291" s="41"/>
      <c r="B291" s="42"/>
      <c r="C291" s="199" t="s">
        <v>516</v>
      </c>
      <c r="D291" s="199" t="s">
        <v>124</v>
      </c>
      <c r="E291" s="200" t="s">
        <v>517</v>
      </c>
      <c r="F291" s="201" t="s">
        <v>518</v>
      </c>
      <c r="G291" s="202" t="s">
        <v>519</v>
      </c>
      <c r="H291" s="203">
        <v>30.681000000000001</v>
      </c>
      <c r="I291" s="204"/>
      <c r="J291" s="205">
        <f>ROUND(I291*H291,2)</f>
        <v>0</v>
      </c>
      <c r="K291" s="201" t="s">
        <v>19</v>
      </c>
      <c r="L291" s="47"/>
      <c r="M291" s="206" t="s">
        <v>19</v>
      </c>
      <c r="N291" s="207" t="s">
        <v>43</v>
      </c>
      <c r="O291" s="87"/>
      <c r="P291" s="208">
        <f>O291*H291</f>
        <v>0</v>
      </c>
      <c r="Q291" s="208">
        <v>0</v>
      </c>
      <c r="R291" s="208">
        <f>Q291*H291</f>
        <v>0</v>
      </c>
      <c r="S291" s="208">
        <v>0</v>
      </c>
      <c r="T291" s="209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10" t="s">
        <v>122</v>
      </c>
      <c r="AT291" s="210" t="s">
        <v>124</v>
      </c>
      <c r="AU291" s="210" t="s">
        <v>80</v>
      </c>
      <c r="AY291" s="20" t="s">
        <v>123</v>
      </c>
      <c r="BE291" s="211">
        <f>IF(N291="základní",J291,0)</f>
        <v>0</v>
      </c>
      <c r="BF291" s="211">
        <f>IF(N291="snížená",J291,0)</f>
        <v>0</v>
      </c>
      <c r="BG291" s="211">
        <f>IF(N291="zákl. přenesená",J291,0)</f>
        <v>0</v>
      </c>
      <c r="BH291" s="211">
        <f>IF(N291="sníž. přenesená",J291,0)</f>
        <v>0</v>
      </c>
      <c r="BI291" s="211">
        <f>IF(N291="nulová",J291,0)</f>
        <v>0</v>
      </c>
      <c r="BJ291" s="20" t="s">
        <v>80</v>
      </c>
      <c r="BK291" s="211">
        <f>ROUND(I291*H291,2)</f>
        <v>0</v>
      </c>
      <c r="BL291" s="20" t="s">
        <v>122</v>
      </c>
      <c r="BM291" s="210" t="s">
        <v>520</v>
      </c>
    </row>
    <row r="292" s="11" customFormat="1" ht="25.92" customHeight="1">
      <c r="A292" s="11"/>
      <c r="B292" s="185"/>
      <c r="C292" s="186"/>
      <c r="D292" s="187" t="s">
        <v>71</v>
      </c>
      <c r="E292" s="188" t="s">
        <v>521</v>
      </c>
      <c r="F292" s="188" t="s">
        <v>522</v>
      </c>
      <c r="G292" s="186"/>
      <c r="H292" s="186"/>
      <c r="I292" s="189"/>
      <c r="J292" s="190">
        <f>BK292</f>
        <v>0</v>
      </c>
      <c r="K292" s="186"/>
      <c r="L292" s="191"/>
      <c r="M292" s="192"/>
      <c r="N292" s="193"/>
      <c r="O292" s="193"/>
      <c r="P292" s="194">
        <f>SUM(P293:P300)</f>
        <v>0</v>
      </c>
      <c r="Q292" s="193"/>
      <c r="R292" s="194">
        <f>SUM(R293:R300)</f>
        <v>0</v>
      </c>
      <c r="S292" s="193"/>
      <c r="T292" s="195">
        <f>SUM(T293:T300)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196" t="s">
        <v>80</v>
      </c>
      <c r="AT292" s="197" t="s">
        <v>71</v>
      </c>
      <c r="AU292" s="197" t="s">
        <v>72</v>
      </c>
      <c r="AY292" s="196" t="s">
        <v>123</v>
      </c>
      <c r="BK292" s="198">
        <f>SUM(BK293:BK300)</f>
        <v>0</v>
      </c>
    </row>
    <row r="293" s="2" customFormat="1" ht="37.8" customHeight="1">
      <c r="A293" s="41"/>
      <c r="B293" s="42"/>
      <c r="C293" s="199" t="s">
        <v>523</v>
      </c>
      <c r="D293" s="199" t="s">
        <v>124</v>
      </c>
      <c r="E293" s="200" t="s">
        <v>524</v>
      </c>
      <c r="F293" s="201" t="s">
        <v>525</v>
      </c>
      <c r="G293" s="202" t="s">
        <v>519</v>
      </c>
      <c r="H293" s="203">
        <v>31.236999999999998</v>
      </c>
      <c r="I293" s="204"/>
      <c r="J293" s="205">
        <f>ROUND(I293*H293,2)</f>
        <v>0</v>
      </c>
      <c r="K293" s="201" t="s">
        <v>253</v>
      </c>
      <c r="L293" s="47"/>
      <c r="M293" s="206" t="s">
        <v>19</v>
      </c>
      <c r="N293" s="207" t="s">
        <v>43</v>
      </c>
      <c r="O293" s="87"/>
      <c r="P293" s="208">
        <f>O293*H293</f>
        <v>0</v>
      </c>
      <c r="Q293" s="208">
        <v>0</v>
      </c>
      <c r="R293" s="208">
        <f>Q293*H293</f>
        <v>0</v>
      </c>
      <c r="S293" s="208">
        <v>0</v>
      </c>
      <c r="T293" s="209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10" t="s">
        <v>122</v>
      </c>
      <c r="AT293" s="210" t="s">
        <v>124</v>
      </c>
      <c r="AU293" s="210" t="s">
        <v>80</v>
      </c>
      <c r="AY293" s="20" t="s">
        <v>123</v>
      </c>
      <c r="BE293" s="211">
        <f>IF(N293="základní",J293,0)</f>
        <v>0</v>
      </c>
      <c r="BF293" s="211">
        <f>IF(N293="snížená",J293,0)</f>
        <v>0</v>
      </c>
      <c r="BG293" s="211">
        <f>IF(N293="zákl. přenesená",J293,0)</f>
        <v>0</v>
      </c>
      <c r="BH293" s="211">
        <f>IF(N293="sníž. přenesená",J293,0)</f>
        <v>0</v>
      </c>
      <c r="BI293" s="211">
        <f>IF(N293="nulová",J293,0)</f>
        <v>0</v>
      </c>
      <c r="BJ293" s="20" t="s">
        <v>80</v>
      </c>
      <c r="BK293" s="211">
        <f>ROUND(I293*H293,2)</f>
        <v>0</v>
      </c>
      <c r="BL293" s="20" t="s">
        <v>122</v>
      </c>
      <c r="BM293" s="210" t="s">
        <v>526</v>
      </c>
    </row>
    <row r="294" s="2" customFormat="1">
      <c r="A294" s="41"/>
      <c r="B294" s="42"/>
      <c r="C294" s="43"/>
      <c r="D294" s="259" t="s">
        <v>255</v>
      </c>
      <c r="E294" s="43"/>
      <c r="F294" s="260" t="s">
        <v>527</v>
      </c>
      <c r="G294" s="43"/>
      <c r="H294" s="43"/>
      <c r="I294" s="261"/>
      <c r="J294" s="43"/>
      <c r="K294" s="43"/>
      <c r="L294" s="47"/>
      <c r="M294" s="265"/>
      <c r="N294" s="266"/>
      <c r="O294" s="87"/>
      <c r="P294" s="87"/>
      <c r="Q294" s="87"/>
      <c r="R294" s="87"/>
      <c r="S294" s="87"/>
      <c r="T294" s="88"/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T294" s="20" t="s">
        <v>255</v>
      </c>
      <c r="AU294" s="20" t="s">
        <v>80</v>
      </c>
    </row>
    <row r="295" s="2" customFormat="1" ht="44.25" customHeight="1">
      <c r="A295" s="41"/>
      <c r="B295" s="42"/>
      <c r="C295" s="199" t="s">
        <v>528</v>
      </c>
      <c r="D295" s="199" t="s">
        <v>124</v>
      </c>
      <c r="E295" s="200" t="s">
        <v>529</v>
      </c>
      <c r="F295" s="201" t="s">
        <v>530</v>
      </c>
      <c r="G295" s="202" t="s">
        <v>519</v>
      </c>
      <c r="H295" s="203">
        <v>31.236999999999998</v>
      </c>
      <c r="I295" s="204"/>
      <c r="J295" s="205">
        <f>ROUND(I295*H295,2)</f>
        <v>0</v>
      </c>
      <c r="K295" s="201" t="s">
        <v>253</v>
      </c>
      <c r="L295" s="47"/>
      <c r="M295" s="206" t="s">
        <v>19</v>
      </c>
      <c r="N295" s="207" t="s">
        <v>43</v>
      </c>
      <c r="O295" s="87"/>
      <c r="P295" s="208">
        <f>O295*H295</f>
        <v>0</v>
      </c>
      <c r="Q295" s="208">
        <v>0</v>
      </c>
      <c r="R295" s="208">
        <f>Q295*H295</f>
        <v>0</v>
      </c>
      <c r="S295" s="208">
        <v>0</v>
      </c>
      <c r="T295" s="209">
        <f>S295*H295</f>
        <v>0</v>
      </c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R295" s="210" t="s">
        <v>122</v>
      </c>
      <c r="AT295" s="210" t="s">
        <v>124</v>
      </c>
      <c r="AU295" s="210" t="s">
        <v>80</v>
      </c>
      <c r="AY295" s="20" t="s">
        <v>123</v>
      </c>
      <c r="BE295" s="211">
        <f>IF(N295="základní",J295,0)</f>
        <v>0</v>
      </c>
      <c r="BF295" s="211">
        <f>IF(N295="snížená",J295,0)</f>
        <v>0</v>
      </c>
      <c r="BG295" s="211">
        <f>IF(N295="zákl. přenesená",J295,0)</f>
        <v>0</v>
      </c>
      <c r="BH295" s="211">
        <f>IF(N295="sníž. přenesená",J295,0)</f>
        <v>0</v>
      </c>
      <c r="BI295" s="211">
        <f>IF(N295="nulová",J295,0)</f>
        <v>0</v>
      </c>
      <c r="BJ295" s="20" t="s">
        <v>80</v>
      </c>
      <c r="BK295" s="211">
        <f>ROUND(I295*H295,2)</f>
        <v>0</v>
      </c>
      <c r="BL295" s="20" t="s">
        <v>122</v>
      </c>
      <c r="BM295" s="210" t="s">
        <v>531</v>
      </c>
    </row>
    <row r="296" s="2" customFormat="1">
      <c r="A296" s="41"/>
      <c r="B296" s="42"/>
      <c r="C296" s="43"/>
      <c r="D296" s="259" t="s">
        <v>255</v>
      </c>
      <c r="E296" s="43"/>
      <c r="F296" s="260" t="s">
        <v>532</v>
      </c>
      <c r="G296" s="43"/>
      <c r="H296" s="43"/>
      <c r="I296" s="261"/>
      <c r="J296" s="43"/>
      <c r="K296" s="43"/>
      <c r="L296" s="47"/>
      <c r="M296" s="265"/>
      <c r="N296" s="266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255</v>
      </c>
      <c r="AU296" s="20" t="s">
        <v>80</v>
      </c>
    </row>
    <row r="297" s="2" customFormat="1" ht="37.8" customHeight="1">
      <c r="A297" s="41"/>
      <c r="B297" s="42"/>
      <c r="C297" s="199" t="s">
        <v>533</v>
      </c>
      <c r="D297" s="199" t="s">
        <v>124</v>
      </c>
      <c r="E297" s="200" t="s">
        <v>534</v>
      </c>
      <c r="F297" s="201" t="s">
        <v>535</v>
      </c>
      <c r="G297" s="202" t="s">
        <v>519</v>
      </c>
      <c r="H297" s="203">
        <v>31.236999999999998</v>
      </c>
      <c r="I297" s="204"/>
      <c r="J297" s="205">
        <f>ROUND(I297*H297,2)</f>
        <v>0</v>
      </c>
      <c r="K297" s="201" t="s">
        <v>253</v>
      </c>
      <c r="L297" s="47"/>
      <c r="M297" s="206" t="s">
        <v>19</v>
      </c>
      <c r="N297" s="207" t="s">
        <v>43</v>
      </c>
      <c r="O297" s="87"/>
      <c r="P297" s="208">
        <f>O297*H297</f>
        <v>0</v>
      </c>
      <c r="Q297" s="208">
        <v>0</v>
      </c>
      <c r="R297" s="208">
        <f>Q297*H297</f>
        <v>0</v>
      </c>
      <c r="S297" s="208">
        <v>0</v>
      </c>
      <c r="T297" s="209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10" t="s">
        <v>122</v>
      </c>
      <c r="AT297" s="210" t="s">
        <v>124</v>
      </c>
      <c r="AU297" s="210" t="s">
        <v>80</v>
      </c>
      <c r="AY297" s="20" t="s">
        <v>123</v>
      </c>
      <c r="BE297" s="211">
        <f>IF(N297="základní",J297,0)</f>
        <v>0</v>
      </c>
      <c r="BF297" s="211">
        <f>IF(N297="snížená",J297,0)</f>
        <v>0</v>
      </c>
      <c r="BG297" s="211">
        <f>IF(N297="zákl. přenesená",J297,0)</f>
        <v>0</v>
      </c>
      <c r="BH297" s="211">
        <f>IF(N297="sníž. přenesená",J297,0)</f>
        <v>0</v>
      </c>
      <c r="BI297" s="211">
        <f>IF(N297="nulová",J297,0)</f>
        <v>0</v>
      </c>
      <c r="BJ297" s="20" t="s">
        <v>80</v>
      </c>
      <c r="BK297" s="211">
        <f>ROUND(I297*H297,2)</f>
        <v>0</v>
      </c>
      <c r="BL297" s="20" t="s">
        <v>122</v>
      </c>
      <c r="BM297" s="210" t="s">
        <v>536</v>
      </c>
    </row>
    <row r="298" s="2" customFormat="1">
      <c r="A298" s="41"/>
      <c r="B298" s="42"/>
      <c r="C298" s="43"/>
      <c r="D298" s="259" t="s">
        <v>255</v>
      </c>
      <c r="E298" s="43"/>
      <c r="F298" s="260" t="s">
        <v>537</v>
      </c>
      <c r="G298" s="43"/>
      <c r="H298" s="43"/>
      <c r="I298" s="261"/>
      <c r="J298" s="43"/>
      <c r="K298" s="43"/>
      <c r="L298" s="47"/>
      <c r="M298" s="265"/>
      <c r="N298" s="266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255</v>
      </c>
      <c r="AU298" s="20" t="s">
        <v>80</v>
      </c>
    </row>
    <row r="299" s="2" customFormat="1" ht="44.25" customHeight="1">
      <c r="A299" s="41"/>
      <c r="B299" s="42"/>
      <c r="C299" s="199" t="s">
        <v>538</v>
      </c>
      <c r="D299" s="199" t="s">
        <v>124</v>
      </c>
      <c r="E299" s="200" t="s">
        <v>539</v>
      </c>
      <c r="F299" s="201" t="s">
        <v>540</v>
      </c>
      <c r="G299" s="202" t="s">
        <v>519</v>
      </c>
      <c r="H299" s="203">
        <v>18.66</v>
      </c>
      <c r="I299" s="204"/>
      <c r="J299" s="205">
        <f>ROUND(I299*H299,2)</f>
        <v>0</v>
      </c>
      <c r="K299" s="201" t="s">
        <v>253</v>
      </c>
      <c r="L299" s="47"/>
      <c r="M299" s="206" t="s">
        <v>19</v>
      </c>
      <c r="N299" s="207" t="s">
        <v>43</v>
      </c>
      <c r="O299" s="87"/>
      <c r="P299" s="208">
        <f>O299*H299</f>
        <v>0</v>
      </c>
      <c r="Q299" s="208">
        <v>0</v>
      </c>
      <c r="R299" s="208">
        <f>Q299*H299</f>
        <v>0</v>
      </c>
      <c r="S299" s="208">
        <v>0</v>
      </c>
      <c r="T299" s="209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10" t="s">
        <v>122</v>
      </c>
      <c r="AT299" s="210" t="s">
        <v>124</v>
      </c>
      <c r="AU299" s="210" t="s">
        <v>80</v>
      </c>
      <c r="AY299" s="20" t="s">
        <v>123</v>
      </c>
      <c r="BE299" s="211">
        <f>IF(N299="základní",J299,0)</f>
        <v>0</v>
      </c>
      <c r="BF299" s="211">
        <f>IF(N299="snížená",J299,0)</f>
        <v>0</v>
      </c>
      <c r="BG299" s="211">
        <f>IF(N299="zákl. přenesená",J299,0)</f>
        <v>0</v>
      </c>
      <c r="BH299" s="211">
        <f>IF(N299="sníž. přenesená",J299,0)</f>
        <v>0</v>
      </c>
      <c r="BI299" s="211">
        <f>IF(N299="nulová",J299,0)</f>
        <v>0</v>
      </c>
      <c r="BJ299" s="20" t="s">
        <v>80</v>
      </c>
      <c r="BK299" s="211">
        <f>ROUND(I299*H299,2)</f>
        <v>0</v>
      </c>
      <c r="BL299" s="20" t="s">
        <v>122</v>
      </c>
      <c r="BM299" s="210" t="s">
        <v>541</v>
      </c>
    </row>
    <row r="300" s="2" customFormat="1">
      <c r="A300" s="41"/>
      <c r="B300" s="42"/>
      <c r="C300" s="43"/>
      <c r="D300" s="259" t="s">
        <v>255</v>
      </c>
      <c r="E300" s="43"/>
      <c r="F300" s="260" t="s">
        <v>542</v>
      </c>
      <c r="G300" s="43"/>
      <c r="H300" s="43"/>
      <c r="I300" s="261"/>
      <c r="J300" s="43"/>
      <c r="K300" s="43"/>
      <c r="L300" s="47"/>
      <c r="M300" s="265"/>
      <c r="N300" s="266"/>
      <c r="O300" s="87"/>
      <c r="P300" s="87"/>
      <c r="Q300" s="87"/>
      <c r="R300" s="87"/>
      <c r="S300" s="87"/>
      <c r="T300" s="88"/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T300" s="20" t="s">
        <v>255</v>
      </c>
      <c r="AU300" s="20" t="s">
        <v>80</v>
      </c>
    </row>
    <row r="301" s="11" customFormat="1" ht="25.92" customHeight="1">
      <c r="A301" s="11"/>
      <c r="B301" s="185"/>
      <c r="C301" s="186"/>
      <c r="D301" s="187" t="s">
        <v>71</v>
      </c>
      <c r="E301" s="188" t="s">
        <v>543</v>
      </c>
      <c r="F301" s="188" t="s">
        <v>544</v>
      </c>
      <c r="G301" s="186"/>
      <c r="H301" s="186"/>
      <c r="I301" s="189"/>
      <c r="J301" s="190">
        <f>BK301</f>
        <v>0</v>
      </c>
      <c r="K301" s="186"/>
      <c r="L301" s="191"/>
      <c r="M301" s="192"/>
      <c r="N301" s="193"/>
      <c r="O301" s="193"/>
      <c r="P301" s="194">
        <f>SUM(P302:P306)</f>
        <v>0</v>
      </c>
      <c r="Q301" s="193"/>
      <c r="R301" s="194">
        <f>SUM(R302:R306)</f>
        <v>0</v>
      </c>
      <c r="S301" s="193"/>
      <c r="T301" s="195">
        <f>SUM(T302:T306)</f>
        <v>0</v>
      </c>
      <c r="U301" s="11"/>
      <c r="V301" s="11"/>
      <c r="W301" s="11"/>
      <c r="X301" s="11"/>
      <c r="Y301" s="11"/>
      <c r="Z301" s="11"/>
      <c r="AA301" s="11"/>
      <c r="AB301" s="11"/>
      <c r="AC301" s="11"/>
      <c r="AD301" s="11"/>
      <c r="AE301" s="11"/>
      <c r="AR301" s="196" t="s">
        <v>80</v>
      </c>
      <c r="AT301" s="197" t="s">
        <v>71</v>
      </c>
      <c r="AU301" s="197" t="s">
        <v>72</v>
      </c>
      <c r="AY301" s="196" t="s">
        <v>123</v>
      </c>
      <c r="BK301" s="198">
        <f>SUM(BK302:BK306)</f>
        <v>0</v>
      </c>
    </row>
    <row r="302" s="2" customFormat="1" ht="16.5" customHeight="1">
      <c r="A302" s="41"/>
      <c r="B302" s="42"/>
      <c r="C302" s="199" t="s">
        <v>545</v>
      </c>
      <c r="D302" s="199" t="s">
        <v>124</v>
      </c>
      <c r="E302" s="200" t="s">
        <v>546</v>
      </c>
      <c r="F302" s="201" t="s">
        <v>547</v>
      </c>
      <c r="G302" s="202" t="s">
        <v>506</v>
      </c>
      <c r="H302" s="203">
        <v>4</v>
      </c>
      <c r="I302" s="204"/>
      <c r="J302" s="205">
        <f>ROUND(I302*H302,2)</f>
        <v>0</v>
      </c>
      <c r="K302" s="201" t="s">
        <v>19</v>
      </c>
      <c r="L302" s="47"/>
      <c r="M302" s="206" t="s">
        <v>19</v>
      </c>
      <c r="N302" s="207" t="s">
        <v>43</v>
      </c>
      <c r="O302" s="87"/>
      <c r="P302" s="208">
        <f>O302*H302</f>
        <v>0</v>
      </c>
      <c r="Q302" s="208">
        <v>0</v>
      </c>
      <c r="R302" s="208">
        <f>Q302*H302</f>
        <v>0</v>
      </c>
      <c r="S302" s="208">
        <v>0</v>
      </c>
      <c r="T302" s="209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10" t="s">
        <v>244</v>
      </c>
      <c r="AT302" s="210" t="s">
        <v>124</v>
      </c>
      <c r="AU302" s="210" t="s">
        <v>80</v>
      </c>
      <c r="AY302" s="20" t="s">
        <v>123</v>
      </c>
      <c r="BE302" s="211">
        <f>IF(N302="základní",J302,0)</f>
        <v>0</v>
      </c>
      <c r="BF302" s="211">
        <f>IF(N302="snížená",J302,0)</f>
        <v>0</v>
      </c>
      <c r="BG302" s="211">
        <f>IF(N302="zákl. přenesená",J302,0)</f>
        <v>0</v>
      </c>
      <c r="BH302" s="211">
        <f>IF(N302="sníž. přenesená",J302,0)</f>
        <v>0</v>
      </c>
      <c r="BI302" s="211">
        <f>IF(N302="nulová",J302,0)</f>
        <v>0</v>
      </c>
      <c r="BJ302" s="20" t="s">
        <v>80</v>
      </c>
      <c r="BK302" s="211">
        <f>ROUND(I302*H302,2)</f>
        <v>0</v>
      </c>
      <c r="BL302" s="20" t="s">
        <v>244</v>
      </c>
      <c r="BM302" s="210" t="s">
        <v>548</v>
      </c>
    </row>
    <row r="303" s="13" customFormat="1">
      <c r="A303" s="13"/>
      <c r="B303" s="225"/>
      <c r="C303" s="226"/>
      <c r="D303" s="227" t="s">
        <v>187</v>
      </c>
      <c r="E303" s="228" t="s">
        <v>19</v>
      </c>
      <c r="F303" s="229" t="s">
        <v>381</v>
      </c>
      <c r="G303" s="226"/>
      <c r="H303" s="228" t="s">
        <v>19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187</v>
      </c>
      <c r="AU303" s="235" t="s">
        <v>80</v>
      </c>
      <c r="AV303" s="13" t="s">
        <v>80</v>
      </c>
      <c r="AW303" s="13" t="s">
        <v>33</v>
      </c>
      <c r="AX303" s="13" t="s">
        <v>72</v>
      </c>
      <c r="AY303" s="235" t="s">
        <v>123</v>
      </c>
    </row>
    <row r="304" s="13" customFormat="1">
      <c r="A304" s="13"/>
      <c r="B304" s="225"/>
      <c r="C304" s="226"/>
      <c r="D304" s="227" t="s">
        <v>187</v>
      </c>
      <c r="E304" s="228" t="s">
        <v>19</v>
      </c>
      <c r="F304" s="229" t="s">
        <v>549</v>
      </c>
      <c r="G304" s="226"/>
      <c r="H304" s="228" t="s">
        <v>19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187</v>
      </c>
      <c r="AU304" s="235" t="s">
        <v>80</v>
      </c>
      <c r="AV304" s="13" t="s">
        <v>80</v>
      </c>
      <c r="AW304" s="13" t="s">
        <v>33</v>
      </c>
      <c r="AX304" s="13" t="s">
        <v>72</v>
      </c>
      <c r="AY304" s="235" t="s">
        <v>123</v>
      </c>
    </row>
    <row r="305" s="14" customFormat="1">
      <c r="A305" s="14"/>
      <c r="B305" s="236"/>
      <c r="C305" s="237"/>
      <c r="D305" s="227" t="s">
        <v>187</v>
      </c>
      <c r="E305" s="238" t="s">
        <v>19</v>
      </c>
      <c r="F305" s="239" t="s">
        <v>122</v>
      </c>
      <c r="G305" s="237"/>
      <c r="H305" s="240">
        <v>4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6" t="s">
        <v>187</v>
      </c>
      <c r="AU305" s="246" t="s">
        <v>80</v>
      </c>
      <c r="AV305" s="14" t="s">
        <v>82</v>
      </c>
      <c r="AW305" s="14" t="s">
        <v>33</v>
      </c>
      <c r="AX305" s="14" t="s">
        <v>80</v>
      </c>
      <c r="AY305" s="246" t="s">
        <v>123</v>
      </c>
    </row>
    <row r="306" s="2" customFormat="1" ht="16.5" customHeight="1">
      <c r="A306" s="41"/>
      <c r="B306" s="42"/>
      <c r="C306" s="199" t="s">
        <v>550</v>
      </c>
      <c r="D306" s="199" t="s">
        <v>124</v>
      </c>
      <c r="E306" s="200" t="s">
        <v>551</v>
      </c>
      <c r="F306" s="201" t="s">
        <v>552</v>
      </c>
      <c r="G306" s="202" t="s">
        <v>506</v>
      </c>
      <c r="H306" s="203">
        <v>1</v>
      </c>
      <c r="I306" s="204"/>
      <c r="J306" s="205">
        <f>ROUND(I306*H306,2)</f>
        <v>0</v>
      </c>
      <c r="K306" s="201" t="s">
        <v>19</v>
      </c>
      <c r="L306" s="47"/>
      <c r="M306" s="206" t="s">
        <v>19</v>
      </c>
      <c r="N306" s="207" t="s">
        <v>43</v>
      </c>
      <c r="O306" s="87"/>
      <c r="P306" s="208">
        <f>O306*H306</f>
        <v>0</v>
      </c>
      <c r="Q306" s="208">
        <v>0</v>
      </c>
      <c r="R306" s="208">
        <f>Q306*H306</f>
        <v>0</v>
      </c>
      <c r="S306" s="208">
        <v>0</v>
      </c>
      <c r="T306" s="209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10" t="s">
        <v>244</v>
      </c>
      <c r="AT306" s="210" t="s">
        <v>124</v>
      </c>
      <c r="AU306" s="210" t="s">
        <v>80</v>
      </c>
      <c r="AY306" s="20" t="s">
        <v>123</v>
      </c>
      <c r="BE306" s="211">
        <f>IF(N306="základní",J306,0)</f>
        <v>0</v>
      </c>
      <c r="BF306" s="211">
        <f>IF(N306="snížená",J306,0)</f>
        <v>0</v>
      </c>
      <c r="BG306" s="211">
        <f>IF(N306="zákl. přenesená",J306,0)</f>
        <v>0</v>
      </c>
      <c r="BH306" s="211">
        <f>IF(N306="sníž. přenesená",J306,0)</f>
        <v>0</v>
      </c>
      <c r="BI306" s="211">
        <f>IF(N306="nulová",J306,0)</f>
        <v>0</v>
      </c>
      <c r="BJ306" s="20" t="s">
        <v>80</v>
      </c>
      <c r="BK306" s="211">
        <f>ROUND(I306*H306,2)</f>
        <v>0</v>
      </c>
      <c r="BL306" s="20" t="s">
        <v>244</v>
      </c>
      <c r="BM306" s="210" t="s">
        <v>553</v>
      </c>
    </row>
    <row r="307" s="11" customFormat="1" ht="25.92" customHeight="1">
      <c r="A307" s="11"/>
      <c r="B307" s="185"/>
      <c r="C307" s="186"/>
      <c r="D307" s="187" t="s">
        <v>71</v>
      </c>
      <c r="E307" s="188" t="s">
        <v>140</v>
      </c>
      <c r="F307" s="188" t="s">
        <v>554</v>
      </c>
      <c r="G307" s="186"/>
      <c r="H307" s="186"/>
      <c r="I307" s="189"/>
      <c r="J307" s="190">
        <f>BK307</f>
        <v>0</v>
      </c>
      <c r="K307" s="186"/>
      <c r="L307" s="191"/>
      <c r="M307" s="192"/>
      <c r="N307" s="193"/>
      <c r="O307" s="193"/>
      <c r="P307" s="194">
        <f>SUM(P308:P335)</f>
        <v>0</v>
      </c>
      <c r="Q307" s="193"/>
      <c r="R307" s="194">
        <f>SUM(R308:R335)</f>
        <v>0.46055999999999997</v>
      </c>
      <c r="S307" s="193"/>
      <c r="T307" s="195">
        <f>SUM(T308:T335)</f>
        <v>0</v>
      </c>
      <c r="U307" s="11"/>
      <c r="V307" s="11"/>
      <c r="W307" s="11"/>
      <c r="X307" s="11"/>
      <c r="Y307" s="11"/>
      <c r="Z307" s="11"/>
      <c r="AA307" s="11"/>
      <c r="AB307" s="11"/>
      <c r="AC307" s="11"/>
      <c r="AD307" s="11"/>
      <c r="AE307" s="11"/>
      <c r="AR307" s="196" t="s">
        <v>80</v>
      </c>
      <c r="AT307" s="197" t="s">
        <v>71</v>
      </c>
      <c r="AU307" s="197" t="s">
        <v>72</v>
      </c>
      <c r="AY307" s="196" t="s">
        <v>123</v>
      </c>
      <c r="BK307" s="198">
        <f>SUM(BK308:BK335)</f>
        <v>0</v>
      </c>
    </row>
    <row r="308" s="2" customFormat="1" ht="44.25" customHeight="1">
      <c r="A308" s="41"/>
      <c r="B308" s="42"/>
      <c r="C308" s="199" t="s">
        <v>555</v>
      </c>
      <c r="D308" s="199" t="s">
        <v>124</v>
      </c>
      <c r="E308" s="200" t="s">
        <v>556</v>
      </c>
      <c r="F308" s="201" t="s">
        <v>557</v>
      </c>
      <c r="G308" s="202" t="s">
        <v>185</v>
      </c>
      <c r="H308" s="203">
        <v>32.749000000000002</v>
      </c>
      <c r="I308" s="204"/>
      <c r="J308" s="205">
        <f>ROUND(I308*H308,2)</f>
        <v>0</v>
      </c>
      <c r="K308" s="201" t="s">
        <v>253</v>
      </c>
      <c r="L308" s="47"/>
      <c r="M308" s="206" t="s">
        <v>19</v>
      </c>
      <c r="N308" s="207" t="s">
        <v>43</v>
      </c>
      <c r="O308" s="87"/>
      <c r="P308" s="208">
        <f>O308*H308</f>
        <v>0</v>
      </c>
      <c r="Q308" s="208">
        <v>0</v>
      </c>
      <c r="R308" s="208">
        <f>Q308*H308</f>
        <v>0</v>
      </c>
      <c r="S308" s="208">
        <v>0</v>
      </c>
      <c r="T308" s="209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10" t="s">
        <v>122</v>
      </c>
      <c r="AT308" s="210" t="s">
        <v>124</v>
      </c>
      <c r="AU308" s="210" t="s">
        <v>80</v>
      </c>
      <c r="AY308" s="20" t="s">
        <v>123</v>
      </c>
      <c r="BE308" s="211">
        <f>IF(N308="základní",J308,0)</f>
        <v>0</v>
      </c>
      <c r="BF308" s="211">
        <f>IF(N308="snížená",J308,0)</f>
        <v>0</v>
      </c>
      <c r="BG308" s="211">
        <f>IF(N308="zákl. přenesená",J308,0)</f>
        <v>0</v>
      </c>
      <c r="BH308" s="211">
        <f>IF(N308="sníž. přenesená",J308,0)</f>
        <v>0</v>
      </c>
      <c r="BI308" s="211">
        <f>IF(N308="nulová",J308,0)</f>
        <v>0</v>
      </c>
      <c r="BJ308" s="20" t="s">
        <v>80</v>
      </c>
      <c r="BK308" s="211">
        <f>ROUND(I308*H308,2)</f>
        <v>0</v>
      </c>
      <c r="BL308" s="20" t="s">
        <v>122</v>
      </c>
      <c r="BM308" s="210" t="s">
        <v>558</v>
      </c>
    </row>
    <row r="309" s="2" customFormat="1">
      <c r="A309" s="41"/>
      <c r="B309" s="42"/>
      <c r="C309" s="43"/>
      <c r="D309" s="259" t="s">
        <v>255</v>
      </c>
      <c r="E309" s="43"/>
      <c r="F309" s="260" t="s">
        <v>559</v>
      </c>
      <c r="G309" s="43"/>
      <c r="H309" s="43"/>
      <c r="I309" s="261"/>
      <c r="J309" s="43"/>
      <c r="K309" s="43"/>
      <c r="L309" s="47"/>
      <c r="M309" s="265"/>
      <c r="N309" s="266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255</v>
      </c>
      <c r="AU309" s="20" t="s">
        <v>80</v>
      </c>
    </row>
    <row r="310" s="13" customFormat="1">
      <c r="A310" s="13"/>
      <c r="B310" s="225"/>
      <c r="C310" s="226"/>
      <c r="D310" s="227" t="s">
        <v>187</v>
      </c>
      <c r="E310" s="228" t="s">
        <v>19</v>
      </c>
      <c r="F310" s="229" t="s">
        <v>401</v>
      </c>
      <c r="G310" s="226"/>
      <c r="H310" s="228" t="s">
        <v>19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5" t="s">
        <v>187</v>
      </c>
      <c r="AU310" s="235" t="s">
        <v>80</v>
      </c>
      <c r="AV310" s="13" t="s">
        <v>80</v>
      </c>
      <c r="AW310" s="13" t="s">
        <v>33</v>
      </c>
      <c r="AX310" s="13" t="s">
        <v>72</v>
      </c>
      <c r="AY310" s="235" t="s">
        <v>123</v>
      </c>
    </row>
    <row r="311" s="13" customFormat="1">
      <c r="A311" s="13"/>
      <c r="B311" s="225"/>
      <c r="C311" s="226"/>
      <c r="D311" s="227" t="s">
        <v>187</v>
      </c>
      <c r="E311" s="228" t="s">
        <v>19</v>
      </c>
      <c r="F311" s="229" t="s">
        <v>402</v>
      </c>
      <c r="G311" s="226"/>
      <c r="H311" s="228" t="s">
        <v>19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35" t="s">
        <v>187</v>
      </c>
      <c r="AU311" s="235" t="s">
        <v>80</v>
      </c>
      <c r="AV311" s="13" t="s">
        <v>80</v>
      </c>
      <c r="AW311" s="13" t="s">
        <v>33</v>
      </c>
      <c r="AX311" s="13" t="s">
        <v>72</v>
      </c>
      <c r="AY311" s="235" t="s">
        <v>123</v>
      </c>
    </row>
    <row r="312" s="14" customFormat="1">
      <c r="A312" s="14"/>
      <c r="B312" s="236"/>
      <c r="C312" s="237"/>
      <c r="D312" s="227" t="s">
        <v>187</v>
      </c>
      <c r="E312" s="238" t="s">
        <v>19</v>
      </c>
      <c r="F312" s="239" t="s">
        <v>403</v>
      </c>
      <c r="G312" s="237"/>
      <c r="H312" s="240">
        <v>9.3949999999999996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6" t="s">
        <v>187</v>
      </c>
      <c r="AU312" s="246" t="s">
        <v>80</v>
      </c>
      <c r="AV312" s="14" t="s">
        <v>82</v>
      </c>
      <c r="AW312" s="14" t="s">
        <v>33</v>
      </c>
      <c r="AX312" s="14" t="s">
        <v>72</v>
      </c>
      <c r="AY312" s="246" t="s">
        <v>123</v>
      </c>
    </row>
    <row r="313" s="13" customFormat="1">
      <c r="A313" s="13"/>
      <c r="B313" s="225"/>
      <c r="C313" s="226"/>
      <c r="D313" s="227" t="s">
        <v>187</v>
      </c>
      <c r="E313" s="228" t="s">
        <v>19</v>
      </c>
      <c r="F313" s="229" t="s">
        <v>404</v>
      </c>
      <c r="G313" s="226"/>
      <c r="H313" s="228" t="s">
        <v>19</v>
      </c>
      <c r="I313" s="230"/>
      <c r="J313" s="226"/>
      <c r="K313" s="226"/>
      <c r="L313" s="231"/>
      <c r="M313" s="232"/>
      <c r="N313" s="233"/>
      <c r="O313" s="233"/>
      <c r="P313" s="233"/>
      <c r="Q313" s="233"/>
      <c r="R313" s="233"/>
      <c r="S313" s="233"/>
      <c r="T313" s="23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5" t="s">
        <v>187</v>
      </c>
      <c r="AU313" s="235" t="s">
        <v>80</v>
      </c>
      <c r="AV313" s="13" t="s">
        <v>80</v>
      </c>
      <c r="AW313" s="13" t="s">
        <v>33</v>
      </c>
      <c r="AX313" s="13" t="s">
        <v>72</v>
      </c>
      <c r="AY313" s="235" t="s">
        <v>123</v>
      </c>
    </row>
    <row r="314" s="14" customFormat="1">
      <c r="A314" s="14"/>
      <c r="B314" s="236"/>
      <c r="C314" s="237"/>
      <c r="D314" s="227" t="s">
        <v>187</v>
      </c>
      <c r="E314" s="238" t="s">
        <v>19</v>
      </c>
      <c r="F314" s="239" t="s">
        <v>405</v>
      </c>
      <c r="G314" s="237"/>
      <c r="H314" s="240">
        <v>2.8839999999999999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187</v>
      </c>
      <c r="AU314" s="246" t="s">
        <v>80</v>
      </c>
      <c r="AV314" s="14" t="s">
        <v>82</v>
      </c>
      <c r="AW314" s="14" t="s">
        <v>33</v>
      </c>
      <c r="AX314" s="14" t="s">
        <v>72</v>
      </c>
      <c r="AY314" s="246" t="s">
        <v>123</v>
      </c>
    </row>
    <row r="315" s="14" customFormat="1">
      <c r="A315" s="14"/>
      <c r="B315" s="236"/>
      <c r="C315" s="237"/>
      <c r="D315" s="227" t="s">
        <v>187</v>
      </c>
      <c r="E315" s="238" t="s">
        <v>19</v>
      </c>
      <c r="F315" s="239" t="s">
        <v>406</v>
      </c>
      <c r="G315" s="237"/>
      <c r="H315" s="240">
        <v>5.4000000000000004</v>
      </c>
      <c r="I315" s="241"/>
      <c r="J315" s="237"/>
      <c r="K315" s="237"/>
      <c r="L315" s="242"/>
      <c r="M315" s="243"/>
      <c r="N315" s="244"/>
      <c r="O315" s="244"/>
      <c r="P315" s="244"/>
      <c r="Q315" s="244"/>
      <c r="R315" s="244"/>
      <c r="S315" s="244"/>
      <c r="T315" s="24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6" t="s">
        <v>187</v>
      </c>
      <c r="AU315" s="246" t="s">
        <v>80</v>
      </c>
      <c r="AV315" s="14" t="s">
        <v>82</v>
      </c>
      <c r="AW315" s="14" t="s">
        <v>33</v>
      </c>
      <c r="AX315" s="14" t="s">
        <v>72</v>
      </c>
      <c r="AY315" s="246" t="s">
        <v>123</v>
      </c>
    </row>
    <row r="316" s="13" customFormat="1">
      <c r="A316" s="13"/>
      <c r="B316" s="225"/>
      <c r="C316" s="226"/>
      <c r="D316" s="227" t="s">
        <v>187</v>
      </c>
      <c r="E316" s="228" t="s">
        <v>19</v>
      </c>
      <c r="F316" s="229" t="s">
        <v>407</v>
      </c>
      <c r="G316" s="226"/>
      <c r="H316" s="228" t="s">
        <v>19</v>
      </c>
      <c r="I316" s="230"/>
      <c r="J316" s="226"/>
      <c r="K316" s="226"/>
      <c r="L316" s="231"/>
      <c r="M316" s="232"/>
      <c r="N316" s="233"/>
      <c r="O316" s="233"/>
      <c r="P316" s="233"/>
      <c r="Q316" s="233"/>
      <c r="R316" s="233"/>
      <c r="S316" s="233"/>
      <c r="T316" s="23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5" t="s">
        <v>187</v>
      </c>
      <c r="AU316" s="235" t="s">
        <v>80</v>
      </c>
      <c r="AV316" s="13" t="s">
        <v>80</v>
      </c>
      <c r="AW316" s="13" t="s">
        <v>33</v>
      </c>
      <c r="AX316" s="13" t="s">
        <v>72</v>
      </c>
      <c r="AY316" s="235" t="s">
        <v>123</v>
      </c>
    </row>
    <row r="317" s="14" customFormat="1">
      <c r="A317" s="14"/>
      <c r="B317" s="236"/>
      <c r="C317" s="237"/>
      <c r="D317" s="227" t="s">
        <v>187</v>
      </c>
      <c r="E317" s="238" t="s">
        <v>19</v>
      </c>
      <c r="F317" s="239" t="s">
        <v>408</v>
      </c>
      <c r="G317" s="237"/>
      <c r="H317" s="240">
        <v>15.07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187</v>
      </c>
      <c r="AU317" s="246" t="s">
        <v>80</v>
      </c>
      <c r="AV317" s="14" t="s">
        <v>82</v>
      </c>
      <c r="AW317" s="14" t="s">
        <v>33</v>
      </c>
      <c r="AX317" s="14" t="s">
        <v>72</v>
      </c>
      <c r="AY317" s="246" t="s">
        <v>123</v>
      </c>
    </row>
    <row r="318" s="15" customFormat="1">
      <c r="A318" s="15"/>
      <c r="B318" s="247"/>
      <c r="C318" s="248"/>
      <c r="D318" s="227" t="s">
        <v>187</v>
      </c>
      <c r="E318" s="249" t="s">
        <v>19</v>
      </c>
      <c r="F318" s="250" t="s">
        <v>205</v>
      </c>
      <c r="G318" s="248"/>
      <c r="H318" s="251">
        <v>32.749000000000002</v>
      </c>
      <c r="I318" s="252"/>
      <c r="J318" s="248"/>
      <c r="K318" s="248"/>
      <c r="L318" s="253"/>
      <c r="M318" s="254"/>
      <c r="N318" s="255"/>
      <c r="O318" s="255"/>
      <c r="P318" s="255"/>
      <c r="Q318" s="255"/>
      <c r="R318" s="255"/>
      <c r="S318" s="255"/>
      <c r="T318" s="256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57" t="s">
        <v>187</v>
      </c>
      <c r="AU318" s="257" t="s">
        <v>80</v>
      </c>
      <c r="AV318" s="15" t="s">
        <v>122</v>
      </c>
      <c r="AW318" s="15" t="s">
        <v>33</v>
      </c>
      <c r="AX318" s="15" t="s">
        <v>80</v>
      </c>
      <c r="AY318" s="257" t="s">
        <v>123</v>
      </c>
    </row>
    <row r="319" s="2" customFormat="1" ht="33" customHeight="1">
      <c r="A319" s="41"/>
      <c r="B319" s="42"/>
      <c r="C319" s="199" t="s">
        <v>560</v>
      </c>
      <c r="D319" s="199" t="s">
        <v>124</v>
      </c>
      <c r="E319" s="200" t="s">
        <v>561</v>
      </c>
      <c r="F319" s="201" t="s">
        <v>562</v>
      </c>
      <c r="G319" s="202" t="s">
        <v>185</v>
      </c>
      <c r="H319" s="203">
        <v>32.749000000000002</v>
      </c>
      <c r="I319" s="204"/>
      <c r="J319" s="205">
        <f>ROUND(I319*H319,2)</f>
        <v>0</v>
      </c>
      <c r="K319" s="201" t="s">
        <v>253</v>
      </c>
      <c r="L319" s="47"/>
      <c r="M319" s="206" t="s">
        <v>19</v>
      </c>
      <c r="N319" s="207" t="s">
        <v>43</v>
      </c>
      <c r="O319" s="87"/>
      <c r="P319" s="208">
        <f>O319*H319</f>
        <v>0</v>
      </c>
      <c r="Q319" s="208">
        <v>0</v>
      </c>
      <c r="R319" s="208">
        <f>Q319*H319</f>
        <v>0</v>
      </c>
      <c r="S319" s="208">
        <v>0</v>
      </c>
      <c r="T319" s="209">
        <f>S319*H319</f>
        <v>0</v>
      </c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R319" s="210" t="s">
        <v>122</v>
      </c>
      <c r="AT319" s="210" t="s">
        <v>124</v>
      </c>
      <c r="AU319" s="210" t="s">
        <v>80</v>
      </c>
      <c r="AY319" s="20" t="s">
        <v>123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20" t="s">
        <v>80</v>
      </c>
      <c r="BK319" s="211">
        <f>ROUND(I319*H319,2)</f>
        <v>0</v>
      </c>
      <c r="BL319" s="20" t="s">
        <v>122</v>
      </c>
      <c r="BM319" s="210" t="s">
        <v>563</v>
      </c>
    </row>
    <row r="320" s="2" customFormat="1">
      <c r="A320" s="41"/>
      <c r="B320" s="42"/>
      <c r="C320" s="43"/>
      <c r="D320" s="259" t="s">
        <v>255</v>
      </c>
      <c r="E320" s="43"/>
      <c r="F320" s="260" t="s">
        <v>564</v>
      </c>
      <c r="G320" s="43"/>
      <c r="H320" s="43"/>
      <c r="I320" s="261"/>
      <c r="J320" s="43"/>
      <c r="K320" s="43"/>
      <c r="L320" s="47"/>
      <c r="M320" s="265"/>
      <c r="N320" s="266"/>
      <c r="O320" s="87"/>
      <c r="P320" s="87"/>
      <c r="Q320" s="87"/>
      <c r="R320" s="87"/>
      <c r="S320" s="87"/>
      <c r="T320" s="88"/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T320" s="20" t="s">
        <v>255</v>
      </c>
      <c r="AU320" s="20" t="s">
        <v>80</v>
      </c>
    </row>
    <row r="321" s="13" customFormat="1">
      <c r="A321" s="13"/>
      <c r="B321" s="225"/>
      <c r="C321" s="226"/>
      <c r="D321" s="227" t="s">
        <v>187</v>
      </c>
      <c r="E321" s="228" t="s">
        <v>19</v>
      </c>
      <c r="F321" s="229" t="s">
        <v>381</v>
      </c>
      <c r="G321" s="226"/>
      <c r="H321" s="228" t="s">
        <v>19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5" t="s">
        <v>187</v>
      </c>
      <c r="AU321" s="235" t="s">
        <v>80</v>
      </c>
      <c r="AV321" s="13" t="s">
        <v>80</v>
      </c>
      <c r="AW321" s="13" t="s">
        <v>33</v>
      </c>
      <c r="AX321" s="13" t="s">
        <v>72</v>
      </c>
      <c r="AY321" s="235" t="s">
        <v>123</v>
      </c>
    </row>
    <row r="322" s="13" customFormat="1">
      <c r="A322" s="13"/>
      <c r="B322" s="225"/>
      <c r="C322" s="226"/>
      <c r="D322" s="227" t="s">
        <v>187</v>
      </c>
      <c r="E322" s="228" t="s">
        <v>19</v>
      </c>
      <c r="F322" s="229" t="s">
        <v>402</v>
      </c>
      <c r="G322" s="226"/>
      <c r="H322" s="228" t="s">
        <v>19</v>
      </c>
      <c r="I322" s="230"/>
      <c r="J322" s="226"/>
      <c r="K322" s="226"/>
      <c r="L322" s="231"/>
      <c r="M322" s="232"/>
      <c r="N322" s="233"/>
      <c r="O322" s="233"/>
      <c r="P322" s="233"/>
      <c r="Q322" s="233"/>
      <c r="R322" s="233"/>
      <c r="S322" s="233"/>
      <c r="T322" s="23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5" t="s">
        <v>187</v>
      </c>
      <c r="AU322" s="235" t="s">
        <v>80</v>
      </c>
      <c r="AV322" s="13" t="s">
        <v>80</v>
      </c>
      <c r="AW322" s="13" t="s">
        <v>33</v>
      </c>
      <c r="AX322" s="13" t="s">
        <v>72</v>
      </c>
      <c r="AY322" s="235" t="s">
        <v>123</v>
      </c>
    </row>
    <row r="323" s="14" customFormat="1">
      <c r="A323" s="14"/>
      <c r="B323" s="236"/>
      <c r="C323" s="237"/>
      <c r="D323" s="227" t="s">
        <v>187</v>
      </c>
      <c r="E323" s="238" t="s">
        <v>19</v>
      </c>
      <c r="F323" s="239" t="s">
        <v>403</v>
      </c>
      <c r="G323" s="237"/>
      <c r="H323" s="240">
        <v>9.3949999999999996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187</v>
      </c>
      <c r="AU323" s="246" t="s">
        <v>80</v>
      </c>
      <c r="AV323" s="14" t="s">
        <v>82</v>
      </c>
      <c r="AW323" s="14" t="s">
        <v>33</v>
      </c>
      <c r="AX323" s="14" t="s">
        <v>72</v>
      </c>
      <c r="AY323" s="246" t="s">
        <v>123</v>
      </c>
    </row>
    <row r="324" s="13" customFormat="1">
      <c r="A324" s="13"/>
      <c r="B324" s="225"/>
      <c r="C324" s="226"/>
      <c r="D324" s="227" t="s">
        <v>187</v>
      </c>
      <c r="E324" s="228" t="s">
        <v>19</v>
      </c>
      <c r="F324" s="229" t="s">
        <v>404</v>
      </c>
      <c r="G324" s="226"/>
      <c r="H324" s="228" t="s">
        <v>19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187</v>
      </c>
      <c r="AU324" s="235" t="s">
        <v>80</v>
      </c>
      <c r="AV324" s="13" t="s">
        <v>80</v>
      </c>
      <c r="AW324" s="13" t="s">
        <v>33</v>
      </c>
      <c r="AX324" s="13" t="s">
        <v>72</v>
      </c>
      <c r="AY324" s="235" t="s">
        <v>123</v>
      </c>
    </row>
    <row r="325" s="14" customFormat="1">
      <c r="A325" s="14"/>
      <c r="B325" s="236"/>
      <c r="C325" s="237"/>
      <c r="D325" s="227" t="s">
        <v>187</v>
      </c>
      <c r="E325" s="238" t="s">
        <v>19</v>
      </c>
      <c r="F325" s="239" t="s">
        <v>405</v>
      </c>
      <c r="G325" s="237"/>
      <c r="H325" s="240">
        <v>2.8839999999999999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187</v>
      </c>
      <c r="AU325" s="246" t="s">
        <v>80</v>
      </c>
      <c r="AV325" s="14" t="s">
        <v>82</v>
      </c>
      <c r="AW325" s="14" t="s">
        <v>33</v>
      </c>
      <c r="AX325" s="14" t="s">
        <v>72</v>
      </c>
      <c r="AY325" s="246" t="s">
        <v>123</v>
      </c>
    </row>
    <row r="326" s="14" customFormat="1">
      <c r="A326" s="14"/>
      <c r="B326" s="236"/>
      <c r="C326" s="237"/>
      <c r="D326" s="227" t="s">
        <v>187</v>
      </c>
      <c r="E326" s="238" t="s">
        <v>19</v>
      </c>
      <c r="F326" s="239" t="s">
        <v>406</v>
      </c>
      <c r="G326" s="237"/>
      <c r="H326" s="240">
        <v>5.4000000000000004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187</v>
      </c>
      <c r="AU326" s="246" t="s">
        <v>80</v>
      </c>
      <c r="AV326" s="14" t="s">
        <v>82</v>
      </c>
      <c r="AW326" s="14" t="s">
        <v>33</v>
      </c>
      <c r="AX326" s="14" t="s">
        <v>72</v>
      </c>
      <c r="AY326" s="246" t="s">
        <v>123</v>
      </c>
    </row>
    <row r="327" s="13" customFormat="1">
      <c r="A327" s="13"/>
      <c r="B327" s="225"/>
      <c r="C327" s="226"/>
      <c r="D327" s="227" t="s">
        <v>187</v>
      </c>
      <c r="E327" s="228" t="s">
        <v>19</v>
      </c>
      <c r="F327" s="229" t="s">
        <v>407</v>
      </c>
      <c r="G327" s="226"/>
      <c r="H327" s="228" t="s">
        <v>19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5" t="s">
        <v>187</v>
      </c>
      <c r="AU327" s="235" t="s">
        <v>80</v>
      </c>
      <c r="AV327" s="13" t="s">
        <v>80</v>
      </c>
      <c r="AW327" s="13" t="s">
        <v>33</v>
      </c>
      <c r="AX327" s="13" t="s">
        <v>72</v>
      </c>
      <c r="AY327" s="235" t="s">
        <v>123</v>
      </c>
    </row>
    <row r="328" s="14" customFormat="1">
      <c r="A328" s="14"/>
      <c r="B328" s="236"/>
      <c r="C328" s="237"/>
      <c r="D328" s="227" t="s">
        <v>187</v>
      </c>
      <c r="E328" s="238" t="s">
        <v>19</v>
      </c>
      <c r="F328" s="239" t="s">
        <v>408</v>
      </c>
      <c r="G328" s="237"/>
      <c r="H328" s="240">
        <v>15.07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6" t="s">
        <v>187</v>
      </c>
      <c r="AU328" s="246" t="s">
        <v>80</v>
      </c>
      <c r="AV328" s="14" t="s">
        <v>82</v>
      </c>
      <c r="AW328" s="14" t="s">
        <v>33</v>
      </c>
      <c r="AX328" s="14" t="s">
        <v>72</v>
      </c>
      <c r="AY328" s="246" t="s">
        <v>123</v>
      </c>
    </row>
    <row r="329" s="15" customFormat="1">
      <c r="A329" s="15"/>
      <c r="B329" s="247"/>
      <c r="C329" s="248"/>
      <c r="D329" s="227" t="s">
        <v>187</v>
      </c>
      <c r="E329" s="249" t="s">
        <v>19</v>
      </c>
      <c r="F329" s="250" t="s">
        <v>205</v>
      </c>
      <c r="G329" s="248"/>
      <c r="H329" s="251">
        <v>32.749000000000002</v>
      </c>
      <c r="I329" s="252"/>
      <c r="J329" s="248"/>
      <c r="K329" s="248"/>
      <c r="L329" s="253"/>
      <c r="M329" s="254"/>
      <c r="N329" s="255"/>
      <c r="O329" s="255"/>
      <c r="P329" s="255"/>
      <c r="Q329" s="255"/>
      <c r="R329" s="255"/>
      <c r="S329" s="255"/>
      <c r="T329" s="256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57" t="s">
        <v>187</v>
      </c>
      <c r="AU329" s="257" t="s">
        <v>80</v>
      </c>
      <c r="AV329" s="15" t="s">
        <v>122</v>
      </c>
      <c r="AW329" s="15" t="s">
        <v>33</v>
      </c>
      <c r="AX329" s="15" t="s">
        <v>80</v>
      </c>
      <c r="AY329" s="257" t="s">
        <v>123</v>
      </c>
    </row>
    <row r="330" s="2" customFormat="1" ht="66.75" customHeight="1">
      <c r="A330" s="41"/>
      <c r="B330" s="42"/>
      <c r="C330" s="199" t="s">
        <v>565</v>
      </c>
      <c r="D330" s="199" t="s">
        <v>124</v>
      </c>
      <c r="E330" s="200" t="s">
        <v>566</v>
      </c>
      <c r="F330" s="201" t="s">
        <v>567</v>
      </c>
      <c r="G330" s="202" t="s">
        <v>185</v>
      </c>
      <c r="H330" s="203">
        <v>4.5599999999999996</v>
      </c>
      <c r="I330" s="204"/>
      <c r="J330" s="205">
        <f>ROUND(I330*H330,2)</f>
        <v>0</v>
      </c>
      <c r="K330" s="201" t="s">
        <v>253</v>
      </c>
      <c r="L330" s="47"/>
      <c r="M330" s="206" t="s">
        <v>19</v>
      </c>
      <c r="N330" s="207" t="s">
        <v>43</v>
      </c>
      <c r="O330" s="87"/>
      <c r="P330" s="208">
        <f>O330*H330</f>
        <v>0</v>
      </c>
      <c r="Q330" s="208">
        <v>0.10100000000000001</v>
      </c>
      <c r="R330" s="208">
        <f>Q330*H330</f>
        <v>0.46055999999999997</v>
      </c>
      <c r="S330" s="208">
        <v>0</v>
      </c>
      <c r="T330" s="209">
        <f>S330*H330</f>
        <v>0</v>
      </c>
      <c r="U330" s="41"/>
      <c r="V330" s="41"/>
      <c r="W330" s="41"/>
      <c r="X330" s="41"/>
      <c r="Y330" s="41"/>
      <c r="Z330" s="41"/>
      <c r="AA330" s="41"/>
      <c r="AB330" s="41"/>
      <c r="AC330" s="41"/>
      <c r="AD330" s="41"/>
      <c r="AE330" s="41"/>
      <c r="AR330" s="210" t="s">
        <v>122</v>
      </c>
      <c r="AT330" s="210" t="s">
        <v>124</v>
      </c>
      <c r="AU330" s="210" t="s">
        <v>80</v>
      </c>
      <c r="AY330" s="20" t="s">
        <v>123</v>
      </c>
      <c r="BE330" s="211">
        <f>IF(N330="základní",J330,0)</f>
        <v>0</v>
      </c>
      <c r="BF330" s="211">
        <f>IF(N330="snížená",J330,0)</f>
        <v>0</v>
      </c>
      <c r="BG330" s="211">
        <f>IF(N330="zákl. přenesená",J330,0)</f>
        <v>0</v>
      </c>
      <c r="BH330" s="211">
        <f>IF(N330="sníž. přenesená",J330,0)</f>
        <v>0</v>
      </c>
      <c r="BI330" s="211">
        <f>IF(N330="nulová",J330,0)</f>
        <v>0</v>
      </c>
      <c r="BJ330" s="20" t="s">
        <v>80</v>
      </c>
      <c r="BK330" s="211">
        <f>ROUND(I330*H330,2)</f>
        <v>0</v>
      </c>
      <c r="BL330" s="20" t="s">
        <v>122</v>
      </c>
      <c r="BM330" s="210" t="s">
        <v>568</v>
      </c>
    </row>
    <row r="331" s="2" customFormat="1">
      <c r="A331" s="41"/>
      <c r="B331" s="42"/>
      <c r="C331" s="43"/>
      <c r="D331" s="259" t="s">
        <v>255</v>
      </c>
      <c r="E331" s="43"/>
      <c r="F331" s="260" t="s">
        <v>569</v>
      </c>
      <c r="G331" s="43"/>
      <c r="H331" s="43"/>
      <c r="I331" s="261"/>
      <c r="J331" s="43"/>
      <c r="K331" s="43"/>
      <c r="L331" s="47"/>
      <c r="M331" s="265"/>
      <c r="N331" s="266"/>
      <c r="O331" s="87"/>
      <c r="P331" s="87"/>
      <c r="Q331" s="87"/>
      <c r="R331" s="87"/>
      <c r="S331" s="87"/>
      <c r="T331" s="88"/>
      <c r="U331" s="41"/>
      <c r="V331" s="41"/>
      <c r="W331" s="41"/>
      <c r="X331" s="41"/>
      <c r="Y331" s="41"/>
      <c r="Z331" s="41"/>
      <c r="AA331" s="41"/>
      <c r="AB331" s="41"/>
      <c r="AC331" s="41"/>
      <c r="AD331" s="41"/>
      <c r="AE331" s="41"/>
      <c r="AT331" s="20" t="s">
        <v>255</v>
      </c>
      <c r="AU331" s="20" t="s">
        <v>80</v>
      </c>
    </row>
    <row r="332" s="2" customFormat="1">
      <c r="A332" s="41"/>
      <c r="B332" s="42"/>
      <c r="C332" s="43"/>
      <c r="D332" s="227" t="s">
        <v>512</v>
      </c>
      <c r="E332" s="43"/>
      <c r="F332" s="278" t="s">
        <v>570</v>
      </c>
      <c r="G332" s="43"/>
      <c r="H332" s="43"/>
      <c r="I332" s="261"/>
      <c r="J332" s="43"/>
      <c r="K332" s="43"/>
      <c r="L332" s="47"/>
      <c r="M332" s="265"/>
      <c r="N332" s="266"/>
      <c r="O332" s="87"/>
      <c r="P332" s="87"/>
      <c r="Q332" s="87"/>
      <c r="R332" s="87"/>
      <c r="S332" s="87"/>
      <c r="T332" s="88"/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T332" s="20" t="s">
        <v>512</v>
      </c>
      <c r="AU332" s="20" t="s">
        <v>80</v>
      </c>
    </row>
    <row r="333" s="13" customFormat="1">
      <c r="A333" s="13"/>
      <c r="B333" s="225"/>
      <c r="C333" s="226"/>
      <c r="D333" s="227" t="s">
        <v>187</v>
      </c>
      <c r="E333" s="228" t="s">
        <v>19</v>
      </c>
      <c r="F333" s="229" t="s">
        <v>571</v>
      </c>
      <c r="G333" s="226"/>
      <c r="H333" s="228" t="s">
        <v>19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187</v>
      </c>
      <c r="AU333" s="235" t="s">
        <v>80</v>
      </c>
      <c r="AV333" s="13" t="s">
        <v>80</v>
      </c>
      <c r="AW333" s="13" t="s">
        <v>33</v>
      </c>
      <c r="AX333" s="13" t="s">
        <v>72</v>
      </c>
      <c r="AY333" s="235" t="s">
        <v>123</v>
      </c>
    </row>
    <row r="334" s="14" customFormat="1">
      <c r="A334" s="14"/>
      <c r="B334" s="236"/>
      <c r="C334" s="237"/>
      <c r="D334" s="227" t="s">
        <v>187</v>
      </c>
      <c r="E334" s="238" t="s">
        <v>19</v>
      </c>
      <c r="F334" s="239" t="s">
        <v>572</v>
      </c>
      <c r="G334" s="237"/>
      <c r="H334" s="240">
        <v>4.5599999999999996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187</v>
      </c>
      <c r="AU334" s="246" t="s">
        <v>80</v>
      </c>
      <c r="AV334" s="14" t="s">
        <v>82</v>
      </c>
      <c r="AW334" s="14" t="s">
        <v>33</v>
      </c>
      <c r="AX334" s="14" t="s">
        <v>72</v>
      </c>
      <c r="AY334" s="246" t="s">
        <v>123</v>
      </c>
    </row>
    <row r="335" s="15" customFormat="1">
      <c r="A335" s="15"/>
      <c r="B335" s="247"/>
      <c r="C335" s="248"/>
      <c r="D335" s="227" t="s">
        <v>187</v>
      </c>
      <c r="E335" s="249" t="s">
        <v>19</v>
      </c>
      <c r="F335" s="250" t="s">
        <v>205</v>
      </c>
      <c r="G335" s="248"/>
      <c r="H335" s="251">
        <v>4.5599999999999996</v>
      </c>
      <c r="I335" s="252"/>
      <c r="J335" s="248"/>
      <c r="K335" s="248"/>
      <c r="L335" s="253"/>
      <c r="M335" s="254"/>
      <c r="N335" s="255"/>
      <c r="O335" s="255"/>
      <c r="P335" s="255"/>
      <c r="Q335" s="255"/>
      <c r="R335" s="255"/>
      <c r="S335" s="255"/>
      <c r="T335" s="256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57" t="s">
        <v>187</v>
      </c>
      <c r="AU335" s="257" t="s">
        <v>80</v>
      </c>
      <c r="AV335" s="15" t="s">
        <v>122</v>
      </c>
      <c r="AW335" s="15" t="s">
        <v>33</v>
      </c>
      <c r="AX335" s="15" t="s">
        <v>80</v>
      </c>
      <c r="AY335" s="257" t="s">
        <v>123</v>
      </c>
    </row>
    <row r="336" s="11" customFormat="1" ht="25.92" customHeight="1">
      <c r="A336" s="11"/>
      <c r="B336" s="185"/>
      <c r="C336" s="186"/>
      <c r="D336" s="187" t="s">
        <v>71</v>
      </c>
      <c r="E336" s="188" t="s">
        <v>122</v>
      </c>
      <c r="F336" s="188" t="s">
        <v>573</v>
      </c>
      <c r="G336" s="186"/>
      <c r="H336" s="186"/>
      <c r="I336" s="189"/>
      <c r="J336" s="190">
        <f>BK336</f>
        <v>0</v>
      </c>
      <c r="K336" s="186"/>
      <c r="L336" s="191"/>
      <c r="M336" s="192"/>
      <c r="N336" s="193"/>
      <c r="O336" s="193"/>
      <c r="P336" s="194">
        <f>SUM(P337:P371)</f>
        <v>0</v>
      </c>
      <c r="Q336" s="193"/>
      <c r="R336" s="194">
        <f>SUM(R337:R371)</f>
        <v>10.3293008</v>
      </c>
      <c r="S336" s="193"/>
      <c r="T336" s="195">
        <f>SUM(T337:T371)</f>
        <v>0</v>
      </c>
      <c r="U336" s="11"/>
      <c r="V336" s="11"/>
      <c r="W336" s="11"/>
      <c r="X336" s="11"/>
      <c r="Y336" s="11"/>
      <c r="Z336" s="11"/>
      <c r="AA336" s="11"/>
      <c r="AB336" s="11"/>
      <c r="AC336" s="11"/>
      <c r="AD336" s="11"/>
      <c r="AE336" s="11"/>
      <c r="AR336" s="196" t="s">
        <v>80</v>
      </c>
      <c r="AT336" s="197" t="s">
        <v>71</v>
      </c>
      <c r="AU336" s="197" t="s">
        <v>72</v>
      </c>
      <c r="AY336" s="196" t="s">
        <v>123</v>
      </c>
      <c r="BK336" s="198">
        <f>SUM(BK337:BK371)</f>
        <v>0</v>
      </c>
    </row>
    <row r="337" s="2" customFormat="1" ht="49.05" customHeight="1">
      <c r="A337" s="41"/>
      <c r="B337" s="42"/>
      <c r="C337" s="199" t="s">
        <v>574</v>
      </c>
      <c r="D337" s="199" t="s">
        <v>124</v>
      </c>
      <c r="E337" s="200" t="s">
        <v>575</v>
      </c>
      <c r="F337" s="201" t="s">
        <v>576</v>
      </c>
      <c r="G337" s="202" t="s">
        <v>284</v>
      </c>
      <c r="H337" s="203">
        <v>1.458</v>
      </c>
      <c r="I337" s="204"/>
      <c r="J337" s="205">
        <f>ROUND(I337*H337,2)</f>
        <v>0</v>
      </c>
      <c r="K337" s="201" t="s">
        <v>253</v>
      </c>
      <c r="L337" s="47"/>
      <c r="M337" s="206" t="s">
        <v>19</v>
      </c>
      <c r="N337" s="207" t="s">
        <v>43</v>
      </c>
      <c r="O337" s="87"/>
      <c r="P337" s="208">
        <f>O337*H337</f>
        <v>0</v>
      </c>
      <c r="Q337" s="208">
        <v>2.5020099999999998</v>
      </c>
      <c r="R337" s="208">
        <f>Q337*H337</f>
        <v>3.6479305799999997</v>
      </c>
      <c r="S337" s="208">
        <v>0</v>
      </c>
      <c r="T337" s="209">
        <f>S337*H337</f>
        <v>0</v>
      </c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R337" s="210" t="s">
        <v>122</v>
      </c>
      <c r="AT337" s="210" t="s">
        <v>124</v>
      </c>
      <c r="AU337" s="210" t="s">
        <v>80</v>
      </c>
      <c r="AY337" s="20" t="s">
        <v>123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20" t="s">
        <v>80</v>
      </c>
      <c r="BK337" s="211">
        <f>ROUND(I337*H337,2)</f>
        <v>0</v>
      </c>
      <c r="BL337" s="20" t="s">
        <v>122</v>
      </c>
      <c r="BM337" s="210" t="s">
        <v>577</v>
      </c>
    </row>
    <row r="338" s="2" customFormat="1">
      <c r="A338" s="41"/>
      <c r="B338" s="42"/>
      <c r="C338" s="43"/>
      <c r="D338" s="259" t="s">
        <v>255</v>
      </c>
      <c r="E338" s="43"/>
      <c r="F338" s="260" t="s">
        <v>578</v>
      </c>
      <c r="G338" s="43"/>
      <c r="H338" s="43"/>
      <c r="I338" s="261"/>
      <c r="J338" s="43"/>
      <c r="K338" s="43"/>
      <c r="L338" s="47"/>
      <c r="M338" s="265"/>
      <c r="N338" s="266"/>
      <c r="O338" s="87"/>
      <c r="P338" s="87"/>
      <c r="Q338" s="87"/>
      <c r="R338" s="87"/>
      <c r="S338" s="87"/>
      <c r="T338" s="88"/>
      <c r="U338" s="41"/>
      <c r="V338" s="41"/>
      <c r="W338" s="41"/>
      <c r="X338" s="41"/>
      <c r="Y338" s="41"/>
      <c r="Z338" s="41"/>
      <c r="AA338" s="41"/>
      <c r="AB338" s="41"/>
      <c r="AC338" s="41"/>
      <c r="AD338" s="41"/>
      <c r="AE338" s="41"/>
      <c r="AT338" s="20" t="s">
        <v>255</v>
      </c>
      <c r="AU338" s="20" t="s">
        <v>80</v>
      </c>
    </row>
    <row r="339" s="13" customFormat="1">
      <c r="A339" s="13"/>
      <c r="B339" s="225"/>
      <c r="C339" s="226"/>
      <c r="D339" s="227" t="s">
        <v>187</v>
      </c>
      <c r="E339" s="228" t="s">
        <v>19</v>
      </c>
      <c r="F339" s="229" t="s">
        <v>579</v>
      </c>
      <c r="G339" s="226"/>
      <c r="H339" s="228" t="s">
        <v>19</v>
      </c>
      <c r="I339" s="230"/>
      <c r="J339" s="226"/>
      <c r="K339" s="226"/>
      <c r="L339" s="231"/>
      <c r="M339" s="232"/>
      <c r="N339" s="233"/>
      <c r="O339" s="233"/>
      <c r="P339" s="233"/>
      <c r="Q339" s="233"/>
      <c r="R339" s="233"/>
      <c r="S339" s="233"/>
      <c r="T339" s="23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5" t="s">
        <v>187</v>
      </c>
      <c r="AU339" s="235" t="s">
        <v>80</v>
      </c>
      <c r="AV339" s="13" t="s">
        <v>80</v>
      </c>
      <c r="AW339" s="13" t="s">
        <v>33</v>
      </c>
      <c r="AX339" s="13" t="s">
        <v>72</v>
      </c>
      <c r="AY339" s="235" t="s">
        <v>123</v>
      </c>
    </row>
    <row r="340" s="14" customFormat="1">
      <c r="A340" s="14"/>
      <c r="B340" s="236"/>
      <c r="C340" s="237"/>
      <c r="D340" s="227" t="s">
        <v>187</v>
      </c>
      <c r="E340" s="238" t="s">
        <v>19</v>
      </c>
      <c r="F340" s="239" t="s">
        <v>580</v>
      </c>
      <c r="G340" s="237"/>
      <c r="H340" s="240">
        <v>1.458</v>
      </c>
      <c r="I340" s="241"/>
      <c r="J340" s="237"/>
      <c r="K340" s="237"/>
      <c r="L340" s="242"/>
      <c r="M340" s="243"/>
      <c r="N340" s="244"/>
      <c r="O340" s="244"/>
      <c r="P340" s="244"/>
      <c r="Q340" s="244"/>
      <c r="R340" s="244"/>
      <c r="S340" s="244"/>
      <c r="T340" s="245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46" t="s">
        <v>187</v>
      </c>
      <c r="AU340" s="246" t="s">
        <v>80</v>
      </c>
      <c r="AV340" s="14" t="s">
        <v>82</v>
      </c>
      <c r="AW340" s="14" t="s">
        <v>33</v>
      </c>
      <c r="AX340" s="14" t="s">
        <v>80</v>
      </c>
      <c r="AY340" s="246" t="s">
        <v>123</v>
      </c>
    </row>
    <row r="341" s="2" customFormat="1" ht="37.8" customHeight="1">
      <c r="A341" s="41"/>
      <c r="B341" s="42"/>
      <c r="C341" s="199" t="s">
        <v>581</v>
      </c>
      <c r="D341" s="199" t="s">
        <v>124</v>
      </c>
      <c r="E341" s="200" t="s">
        <v>582</v>
      </c>
      <c r="F341" s="201" t="s">
        <v>583</v>
      </c>
      <c r="G341" s="202" t="s">
        <v>185</v>
      </c>
      <c r="H341" s="203">
        <v>13.44</v>
      </c>
      <c r="I341" s="204"/>
      <c r="J341" s="205">
        <f>ROUND(I341*H341,2)</f>
        <v>0</v>
      </c>
      <c r="K341" s="201" t="s">
        <v>253</v>
      </c>
      <c r="L341" s="47"/>
      <c r="M341" s="206" t="s">
        <v>19</v>
      </c>
      <c r="N341" s="207" t="s">
        <v>43</v>
      </c>
      <c r="O341" s="87"/>
      <c r="P341" s="208">
        <f>O341*H341</f>
        <v>0</v>
      </c>
      <c r="Q341" s="208">
        <v>0.0053299999999999997</v>
      </c>
      <c r="R341" s="208">
        <f>Q341*H341</f>
        <v>0.071635199999999996</v>
      </c>
      <c r="S341" s="208">
        <v>0</v>
      </c>
      <c r="T341" s="209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10" t="s">
        <v>122</v>
      </c>
      <c r="AT341" s="210" t="s">
        <v>124</v>
      </c>
      <c r="AU341" s="210" t="s">
        <v>80</v>
      </c>
      <c r="AY341" s="20" t="s">
        <v>123</v>
      </c>
      <c r="BE341" s="211">
        <f>IF(N341="základní",J341,0)</f>
        <v>0</v>
      </c>
      <c r="BF341" s="211">
        <f>IF(N341="snížená",J341,0)</f>
        <v>0</v>
      </c>
      <c r="BG341" s="211">
        <f>IF(N341="zákl. přenesená",J341,0)</f>
        <v>0</v>
      </c>
      <c r="BH341" s="211">
        <f>IF(N341="sníž. přenesená",J341,0)</f>
        <v>0</v>
      </c>
      <c r="BI341" s="211">
        <f>IF(N341="nulová",J341,0)</f>
        <v>0</v>
      </c>
      <c r="BJ341" s="20" t="s">
        <v>80</v>
      </c>
      <c r="BK341" s="211">
        <f>ROUND(I341*H341,2)</f>
        <v>0</v>
      </c>
      <c r="BL341" s="20" t="s">
        <v>122</v>
      </c>
      <c r="BM341" s="210" t="s">
        <v>584</v>
      </c>
    </row>
    <row r="342" s="2" customFormat="1">
      <c r="A342" s="41"/>
      <c r="B342" s="42"/>
      <c r="C342" s="43"/>
      <c r="D342" s="259" t="s">
        <v>255</v>
      </c>
      <c r="E342" s="43"/>
      <c r="F342" s="260" t="s">
        <v>585</v>
      </c>
      <c r="G342" s="43"/>
      <c r="H342" s="43"/>
      <c r="I342" s="261"/>
      <c r="J342" s="43"/>
      <c r="K342" s="43"/>
      <c r="L342" s="47"/>
      <c r="M342" s="265"/>
      <c r="N342" s="266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255</v>
      </c>
      <c r="AU342" s="20" t="s">
        <v>80</v>
      </c>
    </row>
    <row r="343" s="14" customFormat="1">
      <c r="A343" s="14"/>
      <c r="B343" s="236"/>
      <c r="C343" s="237"/>
      <c r="D343" s="227" t="s">
        <v>187</v>
      </c>
      <c r="E343" s="238" t="s">
        <v>19</v>
      </c>
      <c r="F343" s="239" t="s">
        <v>586</v>
      </c>
      <c r="G343" s="237"/>
      <c r="H343" s="240">
        <v>9.7200000000000006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6" t="s">
        <v>187</v>
      </c>
      <c r="AU343" s="246" t="s">
        <v>80</v>
      </c>
      <c r="AV343" s="14" t="s">
        <v>82</v>
      </c>
      <c r="AW343" s="14" t="s">
        <v>33</v>
      </c>
      <c r="AX343" s="14" t="s">
        <v>72</v>
      </c>
      <c r="AY343" s="246" t="s">
        <v>123</v>
      </c>
    </row>
    <row r="344" s="14" customFormat="1">
      <c r="A344" s="14"/>
      <c r="B344" s="236"/>
      <c r="C344" s="237"/>
      <c r="D344" s="227" t="s">
        <v>187</v>
      </c>
      <c r="E344" s="238" t="s">
        <v>19</v>
      </c>
      <c r="F344" s="239" t="s">
        <v>587</v>
      </c>
      <c r="G344" s="237"/>
      <c r="H344" s="240">
        <v>3.7200000000000002</v>
      </c>
      <c r="I344" s="241"/>
      <c r="J344" s="237"/>
      <c r="K344" s="237"/>
      <c r="L344" s="242"/>
      <c r="M344" s="243"/>
      <c r="N344" s="244"/>
      <c r="O344" s="244"/>
      <c r="P344" s="244"/>
      <c r="Q344" s="244"/>
      <c r="R344" s="244"/>
      <c r="S344" s="244"/>
      <c r="T344" s="245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6" t="s">
        <v>187</v>
      </c>
      <c r="AU344" s="246" t="s">
        <v>80</v>
      </c>
      <c r="AV344" s="14" t="s">
        <v>82</v>
      </c>
      <c r="AW344" s="14" t="s">
        <v>33</v>
      </c>
      <c r="AX344" s="14" t="s">
        <v>72</v>
      </c>
      <c r="AY344" s="246" t="s">
        <v>123</v>
      </c>
    </row>
    <row r="345" s="15" customFormat="1">
      <c r="A345" s="15"/>
      <c r="B345" s="247"/>
      <c r="C345" s="248"/>
      <c r="D345" s="227" t="s">
        <v>187</v>
      </c>
      <c r="E345" s="249" t="s">
        <v>19</v>
      </c>
      <c r="F345" s="250" t="s">
        <v>205</v>
      </c>
      <c r="G345" s="248"/>
      <c r="H345" s="251">
        <v>13.440000000000001</v>
      </c>
      <c r="I345" s="252"/>
      <c r="J345" s="248"/>
      <c r="K345" s="248"/>
      <c r="L345" s="253"/>
      <c r="M345" s="254"/>
      <c r="N345" s="255"/>
      <c r="O345" s="255"/>
      <c r="P345" s="255"/>
      <c r="Q345" s="255"/>
      <c r="R345" s="255"/>
      <c r="S345" s="255"/>
      <c r="T345" s="256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57" t="s">
        <v>187</v>
      </c>
      <c r="AU345" s="257" t="s">
        <v>80</v>
      </c>
      <c r="AV345" s="15" t="s">
        <v>122</v>
      </c>
      <c r="AW345" s="15" t="s">
        <v>33</v>
      </c>
      <c r="AX345" s="15" t="s">
        <v>80</v>
      </c>
      <c r="AY345" s="257" t="s">
        <v>123</v>
      </c>
    </row>
    <row r="346" s="2" customFormat="1" ht="37.8" customHeight="1">
      <c r="A346" s="41"/>
      <c r="B346" s="42"/>
      <c r="C346" s="199" t="s">
        <v>588</v>
      </c>
      <c r="D346" s="199" t="s">
        <v>124</v>
      </c>
      <c r="E346" s="200" t="s">
        <v>589</v>
      </c>
      <c r="F346" s="201" t="s">
        <v>590</v>
      </c>
      <c r="G346" s="202" t="s">
        <v>185</v>
      </c>
      <c r="H346" s="203">
        <v>13.44</v>
      </c>
      <c r="I346" s="204"/>
      <c r="J346" s="205">
        <f>ROUND(I346*H346,2)</f>
        <v>0</v>
      </c>
      <c r="K346" s="201" t="s">
        <v>253</v>
      </c>
      <c r="L346" s="47"/>
      <c r="M346" s="206" t="s">
        <v>19</v>
      </c>
      <c r="N346" s="207" t="s">
        <v>43</v>
      </c>
      <c r="O346" s="87"/>
      <c r="P346" s="208">
        <f>O346*H346</f>
        <v>0</v>
      </c>
      <c r="Q346" s="208">
        <v>0</v>
      </c>
      <c r="R346" s="208">
        <f>Q346*H346</f>
        <v>0</v>
      </c>
      <c r="S346" s="208">
        <v>0</v>
      </c>
      <c r="T346" s="209">
        <f>S346*H346</f>
        <v>0</v>
      </c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R346" s="210" t="s">
        <v>122</v>
      </c>
      <c r="AT346" s="210" t="s">
        <v>124</v>
      </c>
      <c r="AU346" s="210" t="s">
        <v>80</v>
      </c>
      <c r="AY346" s="20" t="s">
        <v>123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20" t="s">
        <v>80</v>
      </c>
      <c r="BK346" s="211">
        <f>ROUND(I346*H346,2)</f>
        <v>0</v>
      </c>
      <c r="BL346" s="20" t="s">
        <v>122</v>
      </c>
      <c r="BM346" s="210" t="s">
        <v>591</v>
      </c>
    </row>
    <row r="347" s="2" customFormat="1">
      <c r="A347" s="41"/>
      <c r="B347" s="42"/>
      <c r="C347" s="43"/>
      <c r="D347" s="259" t="s">
        <v>255</v>
      </c>
      <c r="E347" s="43"/>
      <c r="F347" s="260" t="s">
        <v>592</v>
      </c>
      <c r="G347" s="43"/>
      <c r="H347" s="43"/>
      <c r="I347" s="261"/>
      <c r="J347" s="43"/>
      <c r="K347" s="43"/>
      <c r="L347" s="47"/>
      <c r="M347" s="265"/>
      <c r="N347" s="266"/>
      <c r="O347" s="87"/>
      <c r="P347" s="87"/>
      <c r="Q347" s="87"/>
      <c r="R347" s="87"/>
      <c r="S347" s="87"/>
      <c r="T347" s="88"/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T347" s="20" t="s">
        <v>255</v>
      </c>
      <c r="AU347" s="20" t="s">
        <v>80</v>
      </c>
    </row>
    <row r="348" s="14" customFormat="1">
      <c r="A348" s="14"/>
      <c r="B348" s="236"/>
      <c r="C348" s="237"/>
      <c r="D348" s="227" t="s">
        <v>187</v>
      </c>
      <c r="E348" s="238" t="s">
        <v>19</v>
      </c>
      <c r="F348" s="239" t="s">
        <v>586</v>
      </c>
      <c r="G348" s="237"/>
      <c r="H348" s="240">
        <v>9.7200000000000006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187</v>
      </c>
      <c r="AU348" s="246" t="s">
        <v>80</v>
      </c>
      <c r="AV348" s="14" t="s">
        <v>82</v>
      </c>
      <c r="AW348" s="14" t="s">
        <v>33</v>
      </c>
      <c r="AX348" s="14" t="s">
        <v>72</v>
      </c>
      <c r="AY348" s="246" t="s">
        <v>123</v>
      </c>
    </row>
    <row r="349" s="14" customFormat="1">
      <c r="A349" s="14"/>
      <c r="B349" s="236"/>
      <c r="C349" s="237"/>
      <c r="D349" s="227" t="s">
        <v>187</v>
      </c>
      <c r="E349" s="238" t="s">
        <v>19</v>
      </c>
      <c r="F349" s="239" t="s">
        <v>587</v>
      </c>
      <c r="G349" s="237"/>
      <c r="H349" s="240">
        <v>3.7200000000000002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46" t="s">
        <v>187</v>
      </c>
      <c r="AU349" s="246" t="s">
        <v>80</v>
      </c>
      <c r="AV349" s="14" t="s">
        <v>82</v>
      </c>
      <c r="AW349" s="14" t="s">
        <v>33</v>
      </c>
      <c r="AX349" s="14" t="s">
        <v>72</v>
      </c>
      <c r="AY349" s="246" t="s">
        <v>123</v>
      </c>
    </row>
    <row r="350" s="15" customFormat="1">
      <c r="A350" s="15"/>
      <c r="B350" s="247"/>
      <c r="C350" s="248"/>
      <c r="D350" s="227" t="s">
        <v>187</v>
      </c>
      <c r="E350" s="249" t="s">
        <v>19</v>
      </c>
      <c r="F350" s="250" t="s">
        <v>205</v>
      </c>
      <c r="G350" s="248"/>
      <c r="H350" s="251">
        <v>13.440000000000001</v>
      </c>
      <c r="I350" s="252"/>
      <c r="J350" s="248"/>
      <c r="K350" s="248"/>
      <c r="L350" s="253"/>
      <c r="M350" s="254"/>
      <c r="N350" s="255"/>
      <c r="O350" s="255"/>
      <c r="P350" s="255"/>
      <c r="Q350" s="255"/>
      <c r="R350" s="255"/>
      <c r="S350" s="255"/>
      <c r="T350" s="256"/>
      <c r="U350" s="15"/>
      <c r="V350" s="15"/>
      <c r="W350" s="15"/>
      <c r="X350" s="15"/>
      <c r="Y350" s="15"/>
      <c r="Z350" s="15"/>
      <c r="AA350" s="15"/>
      <c r="AB350" s="15"/>
      <c r="AC350" s="15"/>
      <c r="AD350" s="15"/>
      <c r="AE350" s="15"/>
      <c r="AT350" s="257" t="s">
        <v>187</v>
      </c>
      <c r="AU350" s="257" t="s">
        <v>80</v>
      </c>
      <c r="AV350" s="15" t="s">
        <v>122</v>
      </c>
      <c r="AW350" s="15" t="s">
        <v>33</v>
      </c>
      <c r="AX350" s="15" t="s">
        <v>80</v>
      </c>
      <c r="AY350" s="257" t="s">
        <v>123</v>
      </c>
    </row>
    <row r="351" s="2" customFormat="1" ht="37.8" customHeight="1">
      <c r="A351" s="41"/>
      <c r="B351" s="42"/>
      <c r="C351" s="199" t="s">
        <v>593</v>
      </c>
      <c r="D351" s="199" t="s">
        <v>124</v>
      </c>
      <c r="E351" s="200" t="s">
        <v>594</v>
      </c>
      <c r="F351" s="201" t="s">
        <v>595</v>
      </c>
      <c r="G351" s="202" t="s">
        <v>284</v>
      </c>
      <c r="H351" s="203">
        <v>2.6000000000000001</v>
      </c>
      <c r="I351" s="204"/>
      <c r="J351" s="205">
        <f>ROUND(I351*H351,2)</f>
        <v>0</v>
      </c>
      <c r="K351" s="201" t="s">
        <v>253</v>
      </c>
      <c r="L351" s="47"/>
      <c r="M351" s="206" t="s">
        <v>19</v>
      </c>
      <c r="N351" s="207" t="s">
        <v>43</v>
      </c>
      <c r="O351" s="87"/>
      <c r="P351" s="208">
        <f>O351*H351</f>
        <v>0</v>
      </c>
      <c r="Q351" s="208">
        <v>2.5019499999999999</v>
      </c>
      <c r="R351" s="208">
        <f>Q351*H351</f>
        <v>6.5050699999999999</v>
      </c>
      <c r="S351" s="208">
        <v>0</v>
      </c>
      <c r="T351" s="209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10" t="s">
        <v>122</v>
      </c>
      <c r="AT351" s="210" t="s">
        <v>124</v>
      </c>
      <c r="AU351" s="210" t="s">
        <v>80</v>
      </c>
      <c r="AY351" s="20" t="s">
        <v>123</v>
      </c>
      <c r="BE351" s="211">
        <f>IF(N351="základní",J351,0)</f>
        <v>0</v>
      </c>
      <c r="BF351" s="211">
        <f>IF(N351="snížená",J351,0)</f>
        <v>0</v>
      </c>
      <c r="BG351" s="211">
        <f>IF(N351="zákl. přenesená",J351,0)</f>
        <v>0</v>
      </c>
      <c r="BH351" s="211">
        <f>IF(N351="sníž. přenesená",J351,0)</f>
        <v>0</v>
      </c>
      <c r="BI351" s="211">
        <f>IF(N351="nulová",J351,0)</f>
        <v>0</v>
      </c>
      <c r="BJ351" s="20" t="s">
        <v>80</v>
      </c>
      <c r="BK351" s="211">
        <f>ROUND(I351*H351,2)</f>
        <v>0</v>
      </c>
      <c r="BL351" s="20" t="s">
        <v>122</v>
      </c>
      <c r="BM351" s="210" t="s">
        <v>596</v>
      </c>
    </row>
    <row r="352" s="2" customFormat="1">
      <c r="A352" s="41"/>
      <c r="B352" s="42"/>
      <c r="C352" s="43"/>
      <c r="D352" s="259" t="s">
        <v>255</v>
      </c>
      <c r="E352" s="43"/>
      <c r="F352" s="260" t="s">
        <v>597</v>
      </c>
      <c r="G352" s="43"/>
      <c r="H352" s="43"/>
      <c r="I352" s="261"/>
      <c r="J352" s="43"/>
      <c r="K352" s="43"/>
      <c r="L352" s="47"/>
      <c r="M352" s="265"/>
      <c r="N352" s="266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255</v>
      </c>
      <c r="AU352" s="20" t="s">
        <v>80</v>
      </c>
    </row>
    <row r="353" s="13" customFormat="1">
      <c r="A353" s="13"/>
      <c r="B353" s="225"/>
      <c r="C353" s="226"/>
      <c r="D353" s="227" t="s">
        <v>187</v>
      </c>
      <c r="E353" s="228" t="s">
        <v>19</v>
      </c>
      <c r="F353" s="229" t="s">
        <v>598</v>
      </c>
      <c r="G353" s="226"/>
      <c r="H353" s="228" t="s">
        <v>19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5" t="s">
        <v>187</v>
      </c>
      <c r="AU353" s="235" t="s">
        <v>80</v>
      </c>
      <c r="AV353" s="13" t="s">
        <v>80</v>
      </c>
      <c r="AW353" s="13" t="s">
        <v>33</v>
      </c>
      <c r="AX353" s="13" t="s">
        <v>72</v>
      </c>
      <c r="AY353" s="235" t="s">
        <v>123</v>
      </c>
    </row>
    <row r="354" s="14" customFormat="1">
      <c r="A354" s="14"/>
      <c r="B354" s="236"/>
      <c r="C354" s="237"/>
      <c r="D354" s="227" t="s">
        <v>187</v>
      </c>
      <c r="E354" s="238" t="s">
        <v>19</v>
      </c>
      <c r="F354" s="239" t="s">
        <v>599</v>
      </c>
      <c r="G354" s="237"/>
      <c r="H354" s="240">
        <v>2.6000000000000001</v>
      </c>
      <c r="I354" s="241"/>
      <c r="J354" s="237"/>
      <c r="K354" s="237"/>
      <c r="L354" s="242"/>
      <c r="M354" s="243"/>
      <c r="N354" s="244"/>
      <c r="O354" s="244"/>
      <c r="P354" s="244"/>
      <c r="Q354" s="244"/>
      <c r="R354" s="244"/>
      <c r="S354" s="244"/>
      <c r="T354" s="24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6" t="s">
        <v>187</v>
      </c>
      <c r="AU354" s="246" t="s">
        <v>80</v>
      </c>
      <c r="AV354" s="14" t="s">
        <v>82</v>
      </c>
      <c r="AW354" s="14" t="s">
        <v>33</v>
      </c>
      <c r="AX354" s="14" t="s">
        <v>72</v>
      </c>
      <c r="AY354" s="246" t="s">
        <v>123</v>
      </c>
    </row>
    <row r="355" s="15" customFormat="1">
      <c r="A355" s="15"/>
      <c r="B355" s="247"/>
      <c r="C355" s="248"/>
      <c r="D355" s="227" t="s">
        <v>187</v>
      </c>
      <c r="E355" s="249" t="s">
        <v>19</v>
      </c>
      <c r="F355" s="250" t="s">
        <v>205</v>
      </c>
      <c r="G355" s="248"/>
      <c r="H355" s="251">
        <v>2.6000000000000001</v>
      </c>
      <c r="I355" s="252"/>
      <c r="J355" s="248"/>
      <c r="K355" s="248"/>
      <c r="L355" s="253"/>
      <c r="M355" s="254"/>
      <c r="N355" s="255"/>
      <c r="O355" s="255"/>
      <c r="P355" s="255"/>
      <c r="Q355" s="255"/>
      <c r="R355" s="255"/>
      <c r="S355" s="255"/>
      <c r="T355" s="256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57" t="s">
        <v>187</v>
      </c>
      <c r="AU355" s="257" t="s">
        <v>80</v>
      </c>
      <c r="AV355" s="15" t="s">
        <v>122</v>
      </c>
      <c r="AW355" s="15" t="s">
        <v>33</v>
      </c>
      <c r="AX355" s="15" t="s">
        <v>80</v>
      </c>
      <c r="AY355" s="257" t="s">
        <v>123</v>
      </c>
    </row>
    <row r="356" s="2" customFormat="1" ht="37.8" customHeight="1">
      <c r="A356" s="41"/>
      <c r="B356" s="42"/>
      <c r="C356" s="199" t="s">
        <v>600</v>
      </c>
      <c r="D356" s="199" t="s">
        <v>124</v>
      </c>
      <c r="E356" s="200" t="s">
        <v>601</v>
      </c>
      <c r="F356" s="201" t="s">
        <v>602</v>
      </c>
      <c r="G356" s="202" t="s">
        <v>519</v>
      </c>
      <c r="H356" s="203">
        <v>0.042000000000000003</v>
      </c>
      <c r="I356" s="204"/>
      <c r="J356" s="205">
        <f>ROUND(I356*H356,2)</f>
        <v>0</v>
      </c>
      <c r="K356" s="201" t="s">
        <v>253</v>
      </c>
      <c r="L356" s="47"/>
      <c r="M356" s="206" t="s">
        <v>19</v>
      </c>
      <c r="N356" s="207" t="s">
        <v>43</v>
      </c>
      <c r="O356" s="87"/>
      <c r="P356" s="208">
        <f>O356*H356</f>
        <v>0</v>
      </c>
      <c r="Q356" s="208">
        <v>1.0392699999999999</v>
      </c>
      <c r="R356" s="208">
        <f>Q356*H356</f>
        <v>0.043649340000000002</v>
      </c>
      <c r="S356" s="208">
        <v>0</v>
      </c>
      <c r="T356" s="209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10" t="s">
        <v>122</v>
      </c>
      <c r="AT356" s="210" t="s">
        <v>124</v>
      </c>
      <c r="AU356" s="210" t="s">
        <v>80</v>
      </c>
      <c r="AY356" s="20" t="s">
        <v>123</v>
      </c>
      <c r="BE356" s="211">
        <f>IF(N356="základní",J356,0)</f>
        <v>0</v>
      </c>
      <c r="BF356" s="211">
        <f>IF(N356="snížená",J356,0)</f>
        <v>0</v>
      </c>
      <c r="BG356" s="211">
        <f>IF(N356="zákl. přenesená",J356,0)</f>
        <v>0</v>
      </c>
      <c r="BH356" s="211">
        <f>IF(N356="sníž. přenesená",J356,0)</f>
        <v>0</v>
      </c>
      <c r="BI356" s="211">
        <f>IF(N356="nulová",J356,0)</f>
        <v>0</v>
      </c>
      <c r="BJ356" s="20" t="s">
        <v>80</v>
      </c>
      <c r="BK356" s="211">
        <f>ROUND(I356*H356,2)</f>
        <v>0</v>
      </c>
      <c r="BL356" s="20" t="s">
        <v>122</v>
      </c>
      <c r="BM356" s="210" t="s">
        <v>603</v>
      </c>
    </row>
    <row r="357" s="2" customFormat="1">
      <c r="A357" s="41"/>
      <c r="B357" s="42"/>
      <c r="C357" s="43"/>
      <c r="D357" s="259" t="s">
        <v>255</v>
      </c>
      <c r="E357" s="43"/>
      <c r="F357" s="260" t="s">
        <v>604</v>
      </c>
      <c r="G357" s="43"/>
      <c r="H357" s="43"/>
      <c r="I357" s="261"/>
      <c r="J357" s="43"/>
      <c r="K357" s="43"/>
      <c r="L357" s="47"/>
      <c r="M357" s="265"/>
      <c r="N357" s="266"/>
      <c r="O357" s="87"/>
      <c r="P357" s="87"/>
      <c r="Q357" s="87"/>
      <c r="R357" s="87"/>
      <c r="S357" s="87"/>
      <c r="T357" s="88"/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T357" s="20" t="s">
        <v>255</v>
      </c>
      <c r="AU357" s="20" t="s">
        <v>80</v>
      </c>
    </row>
    <row r="358" s="13" customFormat="1">
      <c r="A358" s="13"/>
      <c r="B358" s="225"/>
      <c r="C358" s="226"/>
      <c r="D358" s="227" t="s">
        <v>187</v>
      </c>
      <c r="E358" s="228" t="s">
        <v>19</v>
      </c>
      <c r="F358" s="229" t="s">
        <v>605</v>
      </c>
      <c r="G358" s="226"/>
      <c r="H358" s="228" t="s">
        <v>19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5" t="s">
        <v>187</v>
      </c>
      <c r="AU358" s="235" t="s">
        <v>80</v>
      </c>
      <c r="AV358" s="13" t="s">
        <v>80</v>
      </c>
      <c r="AW358" s="13" t="s">
        <v>33</v>
      </c>
      <c r="AX358" s="13" t="s">
        <v>72</v>
      </c>
      <c r="AY358" s="235" t="s">
        <v>123</v>
      </c>
    </row>
    <row r="359" s="14" customFormat="1">
      <c r="A359" s="14"/>
      <c r="B359" s="236"/>
      <c r="C359" s="237"/>
      <c r="D359" s="227" t="s">
        <v>187</v>
      </c>
      <c r="E359" s="238" t="s">
        <v>19</v>
      </c>
      <c r="F359" s="239" t="s">
        <v>606</v>
      </c>
      <c r="G359" s="237"/>
      <c r="H359" s="240">
        <v>0.042000000000000003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6" t="s">
        <v>187</v>
      </c>
      <c r="AU359" s="246" t="s">
        <v>80</v>
      </c>
      <c r="AV359" s="14" t="s">
        <v>82</v>
      </c>
      <c r="AW359" s="14" t="s">
        <v>33</v>
      </c>
      <c r="AX359" s="14" t="s">
        <v>80</v>
      </c>
      <c r="AY359" s="246" t="s">
        <v>123</v>
      </c>
    </row>
    <row r="360" s="2" customFormat="1" ht="37.8" customHeight="1">
      <c r="A360" s="41"/>
      <c r="B360" s="42"/>
      <c r="C360" s="199" t="s">
        <v>607</v>
      </c>
      <c r="D360" s="199" t="s">
        <v>124</v>
      </c>
      <c r="E360" s="200" t="s">
        <v>608</v>
      </c>
      <c r="F360" s="201" t="s">
        <v>609</v>
      </c>
      <c r="G360" s="202" t="s">
        <v>185</v>
      </c>
      <c r="H360" s="203">
        <v>4.7080000000000002</v>
      </c>
      <c r="I360" s="204"/>
      <c r="J360" s="205">
        <f>ROUND(I360*H360,2)</f>
        <v>0</v>
      </c>
      <c r="K360" s="201" t="s">
        <v>253</v>
      </c>
      <c r="L360" s="47"/>
      <c r="M360" s="206" t="s">
        <v>19</v>
      </c>
      <c r="N360" s="207" t="s">
        <v>43</v>
      </c>
      <c r="O360" s="87"/>
      <c r="P360" s="208">
        <f>O360*H360</f>
        <v>0</v>
      </c>
      <c r="Q360" s="208">
        <v>0.012959999999999999</v>
      </c>
      <c r="R360" s="208">
        <f>Q360*H360</f>
        <v>0.061015679999999996</v>
      </c>
      <c r="S360" s="208">
        <v>0</v>
      </c>
      <c r="T360" s="209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10" t="s">
        <v>122</v>
      </c>
      <c r="AT360" s="210" t="s">
        <v>124</v>
      </c>
      <c r="AU360" s="210" t="s">
        <v>80</v>
      </c>
      <c r="AY360" s="20" t="s">
        <v>123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20" t="s">
        <v>80</v>
      </c>
      <c r="BK360" s="211">
        <f>ROUND(I360*H360,2)</f>
        <v>0</v>
      </c>
      <c r="BL360" s="20" t="s">
        <v>122</v>
      </c>
      <c r="BM360" s="210" t="s">
        <v>610</v>
      </c>
    </row>
    <row r="361" s="2" customFormat="1">
      <c r="A361" s="41"/>
      <c r="B361" s="42"/>
      <c r="C361" s="43"/>
      <c r="D361" s="259" t="s">
        <v>255</v>
      </c>
      <c r="E361" s="43"/>
      <c r="F361" s="260" t="s">
        <v>611</v>
      </c>
      <c r="G361" s="43"/>
      <c r="H361" s="43"/>
      <c r="I361" s="261"/>
      <c r="J361" s="43"/>
      <c r="K361" s="43"/>
      <c r="L361" s="47"/>
      <c r="M361" s="265"/>
      <c r="N361" s="266"/>
      <c r="O361" s="87"/>
      <c r="P361" s="87"/>
      <c r="Q361" s="87"/>
      <c r="R361" s="87"/>
      <c r="S361" s="87"/>
      <c r="T361" s="88"/>
      <c r="U361" s="41"/>
      <c r="V361" s="41"/>
      <c r="W361" s="41"/>
      <c r="X361" s="41"/>
      <c r="Y361" s="41"/>
      <c r="Z361" s="41"/>
      <c r="AA361" s="41"/>
      <c r="AB361" s="41"/>
      <c r="AC361" s="41"/>
      <c r="AD361" s="41"/>
      <c r="AE361" s="41"/>
      <c r="AT361" s="20" t="s">
        <v>255</v>
      </c>
      <c r="AU361" s="20" t="s">
        <v>80</v>
      </c>
    </row>
    <row r="362" s="13" customFormat="1">
      <c r="A362" s="13"/>
      <c r="B362" s="225"/>
      <c r="C362" s="226"/>
      <c r="D362" s="227" t="s">
        <v>187</v>
      </c>
      <c r="E362" s="228" t="s">
        <v>19</v>
      </c>
      <c r="F362" s="229" t="s">
        <v>401</v>
      </c>
      <c r="G362" s="226"/>
      <c r="H362" s="228" t="s">
        <v>19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187</v>
      </c>
      <c r="AU362" s="235" t="s">
        <v>80</v>
      </c>
      <c r="AV362" s="13" t="s">
        <v>80</v>
      </c>
      <c r="AW362" s="13" t="s">
        <v>33</v>
      </c>
      <c r="AX362" s="13" t="s">
        <v>72</v>
      </c>
      <c r="AY362" s="235" t="s">
        <v>123</v>
      </c>
    </row>
    <row r="363" s="14" customFormat="1">
      <c r="A363" s="14"/>
      <c r="B363" s="236"/>
      <c r="C363" s="237"/>
      <c r="D363" s="227" t="s">
        <v>187</v>
      </c>
      <c r="E363" s="238" t="s">
        <v>19</v>
      </c>
      <c r="F363" s="239" t="s">
        <v>612</v>
      </c>
      <c r="G363" s="237"/>
      <c r="H363" s="240">
        <v>4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187</v>
      </c>
      <c r="AU363" s="246" t="s">
        <v>80</v>
      </c>
      <c r="AV363" s="14" t="s">
        <v>82</v>
      </c>
      <c r="AW363" s="14" t="s">
        <v>33</v>
      </c>
      <c r="AX363" s="14" t="s">
        <v>72</v>
      </c>
      <c r="AY363" s="246" t="s">
        <v>123</v>
      </c>
    </row>
    <row r="364" s="14" customFormat="1">
      <c r="A364" s="14"/>
      <c r="B364" s="236"/>
      <c r="C364" s="237"/>
      <c r="D364" s="227" t="s">
        <v>187</v>
      </c>
      <c r="E364" s="238" t="s">
        <v>19</v>
      </c>
      <c r="F364" s="239" t="s">
        <v>613</v>
      </c>
      <c r="G364" s="237"/>
      <c r="H364" s="240">
        <v>0.70799999999999996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187</v>
      </c>
      <c r="AU364" s="246" t="s">
        <v>80</v>
      </c>
      <c r="AV364" s="14" t="s">
        <v>82</v>
      </c>
      <c r="AW364" s="14" t="s">
        <v>33</v>
      </c>
      <c r="AX364" s="14" t="s">
        <v>72</v>
      </c>
      <c r="AY364" s="246" t="s">
        <v>123</v>
      </c>
    </row>
    <row r="365" s="15" customFormat="1">
      <c r="A365" s="15"/>
      <c r="B365" s="247"/>
      <c r="C365" s="248"/>
      <c r="D365" s="227" t="s">
        <v>187</v>
      </c>
      <c r="E365" s="249" t="s">
        <v>19</v>
      </c>
      <c r="F365" s="250" t="s">
        <v>205</v>
      </c>
      <c r="G365" s="248"/>
      <c r="H365" s="251">
        <v>4.7080000000000002</v>
      </c>
      <c r="I365" s="252"/>
      <c r="J365" s="248"/>
      <c r="K365" s="248"/>
      <c r="L365" s="253"/>
      <c r="M365" s="254"/>
      <c r="N365" s="255"/>
      <c r="O365" s="255"/>
      <c r="P365" s="255"/>
      <c r="Q365" s="255"/>
      <c r="R365" s="255"/>
      <c r="S365" s="255"/>
      <c r="T365" s="25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7" t="s">
        <v>187</v>
      </c>
      <c r="AU365" s="257" t="s">
        <v>80</v>
      </c>
      <c r="AV365" s="15" t="s">
        <v>122</v>
      </c>
      <c r="AW365" s="15" t="s">
        <v>33</v>
      </c>
      <c r="AX365" s="15" t="s">
        <v>80</v>
      </c>
      <c r="AY365" s="257" t="s">
        <v>123</v>
      </c>
    </row>
    <row r="366" s="2" customFormat="1" ht="37.8" customHeight="1">
      <c r="A366" s="41"/>
      <c r="B366" s="42"/>
      <c r="C366" s="199" t="s">
        <v>614</v>
      </c>
      <c r="D366" s="199" t="s">
        <v>124</v>
      </c>
      <c r="E366" s="200" t="s">
        <v>615</v>
      </c>
      <c r="F366" s="201" t="s">
        <v>616</v>
      </c>
      <c r="G366" s="202" t="s">
        <v>185</v>
      </c>
      <c r="H366" s="203">
        <v>4.7080000000000002</v>
      </c>
      <c r="I366" s="204"/>
      <c r="J366" s="205">
        <f>ROUND(I366*H366,2)</f>
        <v>0</v>
      </c>
      <c r="K366" s="201" t="s">
        <v>253</v>
      </c>
      <c r="L366" s="47"/>
      <c r="M366" s="206" t="s">
        <v>19</v>
      </c>
      <c r="N366" s="207" t="s">
        <v>43</v>
      </c>
      <c r="O366" s="87"/>
      <c r="P366" s="208">
        <f>O366*H366</f>
        <v>0</v>
      </c>
      <c r="Q366" s="208">
        <v>0</v>
      </c>
      <c r="R366" s="208">
        <f>Q366*H366</f>
        <v>0</v>
      </c>
      <c r="S366" s="208">
        <v>0</v>
      </c>
      <c r="T366" s="209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10" t="s">
        <v>122</v>
      </c>
      <c r="AT366" s="210" t="s">
        <v>124</v>
      </c>
      <c r="AU366" s="210" t="s">
        <v>80</v>
      </c>
      <c r="AY366" s="20" t="s">
        <v>123</v>
      </c>
      <c r="BE366" s="211">
        <f>IF(N366="základní",J366,0)</f>
        <v>0</v>
      </c>
      <c r="BF366" s="211">
        <f>IF(N366="snížená",J366,0)</f>
        <v>0</v>
      </c>
      <c r="BG366" s="211">
        <f>IF(N366="zákl. přenesená",J366,0)</f>
        <v>0</v>
      </c>
      <c r="BH366" s="211">
        <f>IF(N366="sníž. přenesená",J366,0)</f>
        <v>0</v>
      </c>
      <c r="BI366" s="211">
        <f>IF(N366="nulová",J366,0)</f>
        <v>0</v>
      </c>
      <c r="BJ366" s="20" t="s">
        <v>80</v>
      </c>
      <c r="BK366" s="211">
        <f>ROUND(I366*H366,2)</f>
        <v>0</v>
      </c>
      <c r="BL366" s="20" t="s">
        <v>122</v>
      </c>
      <c r="BM366" s="210" t="s">
        <v>617</v>
      </c>
    </row>
    <row r="367" s="2" customFormat="1">
      <c r="A367" s="41"/>
      <c r="B367" s="42"/>
      <c r="C367" s="43"/>
      <c r="D367" s="259" t="s">
        <v>255</v>
      </c>
      <c r="E367" s="43"/>
      <c r="F367" s="260" t="s">
        <v>618</v>
      </c>
      <c r="G367" s="43"/>
      <c r="H367" s="43"/>
      <c r="I367" s="261"/>
      <c r="J367" s="43"/>
      <c r="K367" s="43"/>
      <c r="L367" s="47"/>
      <c r="M367" s="265"/>
      <c r="N367" s="266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255</v>
      </c>
      <c r="AU367" s="20" t="s">
        <v>80</v>
      </c>
    </row>
    <row r="368" s="13" customFormat="1">
      <c r="A368" s="13"/>
      <c r="B368" s="225"/>
      <c r="C368" s="226"/>
      <c r="D368" s="227" t="s">
        <v>187</v>
      </c>
      <c r="E368" s="228" t="s">
        <v>19</v>
      </c>
      <c r="F368" s="229" t="s">
        <v>401</v>
      </c>
      <c r="G368" s="226"/>
      <c r="H368" s="228" t="s">
        <v>19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5" t="s">
        <v>187</v>
      </c>
      <c r="AU368" s="235" t="s">
        <v>80</v>
      </c>
      <c r="AV368" s="13" t="s">
        <v>80</v>
      </c>
      <c r="AW368" s="13" t="s">
        <v>33</v>
      </c>
      <c r="AX368" s="13" t="s">
        <v>72</v>
      </c>
      <c r="AY368" s="235" t="s">
        <v>123</v>
      </c>
    </row>
    <row r="369" s="14" customFormat="1">
      <c r="A369" s="14"/>
      <c r="B369" s="236"/>
      <c r="C369" s="237"/>
      <c r="D369" s="227" t="s">
        <v>187</v>
      </c>
      <c r="E369" s="238" t="s">
        <v>19</v>
      </c>
      <c r="F369" s="239" t="s">
        <v>613</v>
      </c>
      <c r="G369" s="237"/>
      <c r="H369" s="240">
        <v>0.70799999999999996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187</v>
      </c>
      <c r="AU369" s="246" t="s">
        <v>80</v>
      </c>
      <c r="AV369" s="14" t="s">
        <v>82</v>
      </c>
      <c r="AW369" s="14" t="s">
        <v>33</v>
      </c>
      <c r="AX369" s="14" t="s">
        <v>72</v>
      </c>
      <c r="AY369" s="246" t="s">
        <v>123</v>
      </c>
    </row>
    <row r="370" s="14" customFormat="1">
      <c r="A370" s="14"/>
      <c r="B370" s="236"/>
      <c r="C370" s="237"/>
      <c r="D370" s="227" t="s">
        <v>187</v>
      </c>
      <c r="E370" s="238" t="s">
        <v>19</v>
      </c>
      <c r="F370" s="239" t="s">
        <v>612</v>
      </c>
      <c r="G370" s="237"/>
      <c r="H370" s="240">
        <v>4</v>
      </c>
      <c r="I370" s="241"/>
      <c r="J370" s="237"/>
      <c r="K370" s="237"/>
      <c r="L370" s="242"/>
      <c r="M370" s="243"/>
      <c r="N370" s="244"/>
      <c r="O370" s="244"/>
      <c r="P370" s="244"/>
      <c r="Q370" s="244"/>
      <c r="R370" s="244"/>
      <c r="S370" s="244"/>
      <c r="T370" s="245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6" t="s">
        <v>187</v>
      </c>
      <c r="AU370" s="246" t="s">
        <v>80</v>
      </c>
      <c r="AV370" s="14" t="s">
        <v>82</v>
      </c>
      <c r="AW370" s="14" t="s">
        <v>33</v>
      </c>
      <c r="AX370" s="14" t="s">
        <v>72</v>
      </c>
      <c r="AY370" s="246" t="s">
        <v>123</v>
      </c>
    </row>
    <row r="371" s="15" customFormat="1">
      <c r="A371" s="15"/>
      <c r="B371" s="247"/>
      <c r="C371" s="248"/>
      <c r="D371" s="227" t="s">
        <v>187</v>
      </c>
      <c r="E371" s="249" t="s">
        <v>19</v>
      </c>
      <c r="F371" s="250" t="s">
        <v>205</v>
      </c>
      <c r="G371" s="248"/>
      <c r="H371" s="251">
        <v>4.7080000000000002</v>
      </c>
      <c r="I371" s="252"/>
      <c r="J371" s="248"/>
      <c r="K371" s="248"/>
      <c r="L371" s="253"/>
      <c r="M371" s="254"/>
      <c r="N371" s="255"/>
      <c r="O371" s="255"/>
      <c r="P371" s="255"/>
      <c r="Q371" s="255"/>
      <c r="R371" s="255"/>
      <c r="S371" s="255"/>
      <c r="T371" s="256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57" t="s">
        <v>187</v>
      </c>
      <c r="AU371" s="257" t="s">
        <v>80</v>
      </c>
      <c r="AV371" s="15" t="s">
        <v>122</v>
      </c>
      <c r="AW371" s="15" t="s">
        <v>33</v>
      </c>
      <c r="AX371" s="15" t="s">
        <v>80</v>
      </c>
      <c r="AY371" s="257" t="s">
        <v>123</v>
      </c>
    </row>
    <row r="372" s="11" customFormat="1" ht="25.92" customHeight="1">
      <c r="A372" s="11"/>
      <c r="B372" s="185"/>
      <c r="C372" s="186"/>
      <c r="D372" s="187" t="s">
        <v>71</v>
      </c>
      <c r="E372" s="188" t="s">
        <v>133</v>
      </c>
      <c r="F372" s="188" t="s">
        <v>220</v>
      </c>
      <c r="G372" s="186"/>
      <c r="H372" s="186"/>
      <c r="I372" s="189"/>
      <c r="J372" s="190">
        <f>BK372</f>
        <v>0</v>
      </c>
      <c r="K372" s="186"/>
      <c r="L372" s="191"/>
      <c r="M372" s="192"/>
      <c r="N372" s="193"/>
      <c r="O372" s="193"/>
      <c r="P372" s="194">
        <f>SUM(P373:P399)</f>
        <v>0</v>
      </c>
      <c r="Q372" s="193"/>
      <c r="R372" s="194">
        <f>SUM(R373:R399)</f>
        <v>9.0213450000000002</v>
      </c>
      <c r="S372" s="193"/>
      <c r="T372" s="195">
        <f>SUM(T373:T399)</f>
        <v>0</v>
      </c>
      <c r="U372" s="11"/>
      <c r="V372" s="11"/>
      <c r="W372" s="11"/>
      <c r="X372" s="11"/>
      <c r="Y372" s="11"/>
      <c r="Z372" s="11"/>
      <c r="AA372" s="11"/>
      <c r="AB372" s="11"/>
      <c r="AC372" s="11"/>
      <c r="AD372" s="11"/>
      <c r="AE372" s="11"/>
      <c r="AR372" s="196" t="s">
        <v>80</v>
      </c>
      <c r="AT372" s="197" t="s">
        <v>71</v>
      </c>
      <c r="AU372" s="197" t="s">
        <v>72</v>
      </c>
      <c r="AY372" s="196" t="s">
        <v>123</v>
      </c>
      <c r="BK372" s="198">
        <f>SUM(BK373:BK399)</f>
        <v>0</v>
      </c>
    </row>
    <row r="373" s="2" customFormat="1" ht="37.8" customHeight="1">
      <c r="A373" s="41"/>
      <c r="B373" s="42"/>
      <c r="C373" s="199" t="s">
        <v>619</v>
      </c>
      <c r="D373" s="199" t="s">
        <v>124</v>
      </c>
      <c r="E373" s="200" t="s">
        <v>620</v>
      </c>
      <c r="F373" s="201" t="s">
        <v>621</v>
      </c>
      <c r="G373" s="202" t="s">
        <v>185</v>
      </c>
      <c r="H373" s="203">
        <v>15.300000000000001</v>
      </c>
      <c r="I373" s="204"/>
      <c r="J373" s="205">
        <f>ROUND(I373*H373,2)</f>
        <v>0</v>
      </c>
      <c r="K373" s="201" t="s">
        <v>253</v>
      </c>
      <c r="L373" s="47"/>
      <c r="M373" s="206" t="s">
        <v>19</v>
      </c>
      <c r="N373" s="207" t="s">
        <v>43</v>
      </c>
      <c r="O373" s="87"/>
      <c r="P373" s="208">
        <f>O373*H373</f>
        <v>0</v>
      </c>
      <c r="Q373" s="208">
        <v>0.23132</v>
      </c>
      <c r="R373" s="208">
        <f>Q373*H373</f>
        <v>3.539196</v>
      </c>
      <c r="S373" s="208">
        <v>0</v>
      </c>
      <c r="T373" s="209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10" t="s">
        <v>122</v>
      </c>
      <c r="AT373" s="210" t="s">
        <v>124</v>
      </c>
      <c r="AU373" s="210" t="s">
        <v>80</v>
      </c>
      <c r="AY373" s="20" t="s">
        <v>123</v>
      </c>
      <c r="BE373" s="211">
        <f>IF(N373="základní",J373,0)</f>
        <v>0</v>
      </c>
      <c r="BF373" s="211">
        <f>IF(N373="snížená",J373,0)</f>
        <v>0</v>
      </c>
      <c r="BG373" s="211">
        <f>IF(N373="zákl. přenesená",J373,0)</f>
        <v>0</v>
      </c>
      <c r="BH373" s="211">
        <f>IF(N373="sníž. přenesená",J373,0)</f>
        <v>0</v>
      </c>
      <c r="BI373" s="211">
        <f>IF(N373="nulová",J373,0)</f>
        <v>0</v>
      </c>
      <c r="BJ373" s="20" t="s">
        <v>80</v>
      </c>
      <c r="BK373" s="211">
        <f>ROUND(I373*H373,2)</f>
        <v>0</v>
      </c>
      <c r="BL373" s="20" t="s">
        <v>122</v>
      </c>
      <c r="BM373" s="210" t="s">
        <v>622</v>
      </c>
    </row>
    <row r="374" s="2" customFormat="1">
      <c r="A374" s="41"/>
      <c r="B374" s="42"/>
      <c r="C374" s="43"/>
      <c r="D374" s="259" t="s">
        <v>255</v>
      </c>
      <c r="E374" s="43"/>
      <c r="F374" s="260" t="s">
        <v>623</v>
      </c>
      <c r="G374" s="43"/>
      <c r="H374" s="43"/>
      <c r="I374" s="261"/>
      <c r="J374" s="43"/>
      <c r="K374" s="43"/>
      <c r="L374" s="47"/>
      <c r="M374" s="265"/>
      <c r="N374" s="266"/>
      <c r="O374" s="87"/>
      <c r="P374" s="87"/>
      <c r="Q374" s="87"/>
      <c r="R374" s="87"/>
      <c r="S374" s="87"/>
      <c r="T374" s="88"/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T374" s="20" t="s">
        <v>255</v>
      </c>
      <c r="AU374" s="20" t="s">
        <v>80</v>
      </c>
    </row>
    <row r="375" s="13" customFormat="1">
      <c r="A375" s="13"/>
      <c r="B375" s="225"/>
      <c r="C375" s="226"/>
      <c r="D375" s="227" t="s">
        <v>187</v>
      </c>
      <c r="E375" s="228" t="s">
        <v>19</v>
      </c>
      <c r="F375" s="229" t="s">
        <v>624</v>
      </c>
      <c r="G375" s="226"/>
      <c r="H375" s="228" t="s">
        <v>19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187</v>
      </c>
      <c r="AU375" s="235" t="s">
        <v>80</v>
      </c>
      <c r="AV375" s="13" t="s">
        <v>80</v>
      </c>
      <c r="AW375" s="13" t="s">
        <v>33</v>
      </c>
      <c r="AX375" s="13" t="s">
        <v>72</v>
      </c>
      <c r="AY375" s="235" t="s">
        <v>123</v>
      </c>
    </row>
    <row r="376" s="14" customFormat="1">
      <c r="A376" s="14"/>
      <c r="B376" s="236"/>
      <c r="C376" s="237"/>
      <c r="D376" s="227" t="s">
        <v>187</v>
      </c>
      <c r="E376" s="238" t="s">
        <v>19</v>
      </c>
      <c r="F376" s="239" t="s">
        <v>625</v>
      </c>
      <c r="G376" s="237"/>
      <c r="H376" s="240">
        <v>15.300000000000001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187</v>
      </c>
      <c r="AU376" s="246" t="s">
        <v>80</v>
      </c>
      <c r="AV376" s="14" t="s">
        <v>82</v>
      </c>
      <c r="AW376" s="14" t="s">
        <v>33</v>
      </c>
      <c r="AX376" s="14" t="s">
        <v>80</v>
      </c>
      <c r="AY376" s="246" t="s">
        <v>123</v>
      </c>
    </row>
    <row r="377" s="2" customFormat="1" ht="37.8" customHeight="1">
      <c r="A377" s="41"/>
      <c r="B377" s="42"/>
      <c r="C377" s="199" t="s">
        <v>626</v>
      </c>
      <c r="D377" s="199" t="s">
        <v>124</v>
      </c>
      <c r="E377" s="200" t="s">
        <v>627</v>
      </c>
      <c r="F377" s="201" t="s">
        <v>628</v>
      </c>
      <c r="G377" s="202" t="s">
        <v>185</v>
      </c>
      <c r="H377" s="203">
        <v>14.550000000000001</v>
      </c>
      <c r="I377" s="204"/>
      <c r="J377" s="205">
        <f>ROUND(I377*H377,2)</f>
        <v>0</v>
      </c>
      <c r="K377" s="201" t="s">
        <v>253</v>
      </c>
      <c r="L377" s="47"/>
      <c r="M377" s="206" t="s">
        <v>19</v>
      </c>
      <c r="N377" s="207" t="s">
        <v>43</v>
      </c>
      <c r="O377" s="87"/>
      <c r="P377" s="208">
        <f>O377*H377</f>
        <v>0</v>
      </c>
      <c r="Q377" s="208">
        <v>0.37678</v>
      </c>
      <c r="R377" s="208">
        <f>Q377*H377</f>
        <v>5.4821490000000006</v>
      </c>
      <c r="S377" s="208">
        <v>0</v>
      </c>
      <c r="T377" s="209">
        <f>S377*H377</f>
        <v>0</v>
      </c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1"/>
      <c r="AR377" s="210" t="s">
        <v>122</v>
      </c>
      <c r="AT377" s="210" t="s">
        <v>124</v>
      </c>
      <c r="AU377" s="210" t="s">
        <v>80</v>
      </c>
      <c r="AY377" s="20" t="s">
        <v>123</v>
      </c>
      <c r="BE377" s="211">
        <f>IF(N377="základní",J377,0)</f>
        <v>0</v>
      </c>
      <c r="BF377" s="211">
        <f>IF(N377="snížená",J377,0)</f>
        <v>0</v>
      </c>
      <c r="BG377" s="211">
        <f>IF(N377="zákl. přenesená",J377,0)</f>
        <v>0</v>
      </c>
      <c r="BH377" s="211">
        <f>IF(N377="sníž. přenesená",J377,0)</f>
        <v>0</v>
      </c>
      <c r="BI377" s="211">
        <f>IF(N377="nulová",J377,0)</f>
        <v>0</v>
      </c>
      <c r="BJ377" s="20" t="s">
        <v>80</v>
      </c>
      <c r="BK377" s="211">
        <f>ROUND(I377*H377,2)</f>
        <v>0</v>
      </c>
      <c r="BL377" s="20" t="s">
        <v>122</v>
      </c>
      <c r="BM377" s="210" t="s">
        <v>629</v>
      </c>
    </row>
    <row r="378" s="2" customFormat="1">
      <c r="A378" s="41"/>
      <c r="B378" s="42"/>
      <c r="C378" s="43"/>
      <c r="D378" s="259" t="s">
        <v>255</v>
      </c>
      <c r="E378" s="43"/>
      <c r="F378" s="260" t="s">
        <v>630</v>
      </c>
      <c r="G378" s="43"/>
      <c r="H378" s="43"/>
      <c r="I378" s="261"/>
      <c r="J378" s="43"/>
      <c r="K378" s="43"/>
      <c r="L378" s="47"/>
      <c r="M378" s="265"/>
      <c r="N378" s="266"/>
      <c r="O378" s="87"/>
      <c r="P378" s="87"/>
      <c r="Q378" s="87"/>
      <c r="R378" s="87"/>
      <c r="S378" s="87"/>
      <c r="T378" s="88"/>
      <c r="U378" s="41"/>
      <c r="V378" s="41"/>
      <c r="W378" s="41"/>
      <c r="X378" s="41"/>
      <c r="Y378" s="41"/>
      <c r="Z378" s="41"/>
      <c r="AA378" s="41"/>
      <c r="AB378" s="41"/>
      <c r="AC378" s="41"/>
      <c r="AD378" s="41"/>
      <c r="AE378" s="41"/>
      <c r="AT378" s="20" t="s">
        <v>255</v>
      </c>
      <c r="AU378" s="20" t="s">
        <v>80</v>
      </c>
    </row>
    <row r="379" s="13" customFormat="1">
      <c r="A379" s="13"/>
      <c r="B379" s="225"/>
      <c r="C379" s="226"/>
      <c r="D379" s="227" t="s">
        <v>187</v>
      </c>
      <c r="E379" s="228" t="s">
        <v>19</v>
      </c>
      <c r="F379" s="229" t="s">
        <v>624</v>
      </c>
      <c r="G379" s="226"/>
      <c r="H379" s="228" t="s">
        <v>19</v>
      </c>
      <c r="I379" s="230"/>
      <c r="J379" s="226"/>
      <c r="K379" s="226"/>
      <c r="L379" s="231"/>
      <c r="M379" s="232"/>
      <c r="N379" s="233"/>
      <c r="O379" s="233"/>
      <c r="P379" s="233"/>
      <c r="Q379" s="233"/>
      <c r="R379" s="233"/>
      <c r="S379" s="233"/>
      <c r="T379" s="23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5" t="s">
        <v>187</v>
      </c>
      <c r="AU379" s="235" t="s">
        <v>80</v>
      </c>
      <c r="AV379" s="13" t="s">
        <v>80</v>
      </c>
      <c r="AW379" s="13" t="s">
        <v>33</v>
      </c>
      <c r="AX379" s="13" t="s">
        <v>72</v>
      </c>
      <c r="AY379" s="235" t="s">
        <v>123</v>
      </c>
    </row>
    <row r="380" s="14" customFormat="1">
      <c r="A380" s="14"/>
      <c r="B380" s="236"/>
      <c r="C380" s="237"/>
      <c r="D380" s="227" t="s">
        <v>187</v>
      </c>
      <c r="E380" s="238" t="s">
        <v>19</v>
      </c>
      <c r="F380" s="239" t="s">
        <v>631</v>
      </c>
      <c r="G380" s="237"/>
      <c r="H380" s="240">
        <v>14.550000000000001</v>
      </c>
      <c r="I380" s="241"/>
      <c r="J380" s="237"/>
      <c r="K380" s="237"/>
      <c r="L380" s="242"/>
      <c r="M380" s="243"/>
      <c r="N380" s="244"/>
      <c r="O380" s="244"/>
      <c r="P380" s="244"/>
      <c r="Q380" s="244"/>
      <c r="R380" s="244"/>
      <c r="S380" s="244"/>
      <c r="T380" s="245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46" t="s">
        <v>187</v>
      </c>
      <c r="AU380" s="246" t="s">
        <v>80</v>
      </c>
      <c r="AV380" s="14" t="s">
        <v>82</v>
      </c>
      <c r="AW380" s="14" t="s">
        <v>33</v>
      </c>
      <c r="AX380" s="14" t="s">
        <v>80</v>
      </c>
      <c r="AY380" s="246" t="s">
        <v>123</v>
      </c>
    </row>
    <row r="381" s="2" customFormat="1" ht="24.15" customHeight="1">
      <c r="A381" s="41"/>
      <c r="B381" s="42"/>
      <c r="C381" s="199" t="s">
        <v>632</v>
      </c>
      <c r="D381" s="199" t="s">
        <v>124</v>
      </c>
      <c r="E381" s="200" t="s">
        <v>221</v>
      </c>
      <c r="F381" s="201" t="s">
        <v>633</v>
      </c>
      <c r="G381" s="202" t="s">
        <v>185</v>
      </c>
      <c r="H381" s="203">
        <v>29.57</v>
      </c>
      <c r="I381" s="204"/>
      <c r="J381" s="205">
        <f>ROUND(I381*H381,2)</f>
        <v>0</v>
      </c>
      <c r="K381" s="201" t="s">
        <v>19</v>
      </c>
      <c r="L381" s="47"/>
      <c r="M381" s="206" t="s">
        <v>19</v>
      </c>
      <c r="N381" s="207" t="s">
        <v>43</v>
      </c>
      <c r="O381" s="87"/>
      <c r="P381" s="208">
        <f>O381*H381</f>
        <v>0</v>
      </c>
      <c r="Q381" s="208">
        <v>0</v>
      </c>
      <c r="R381" s="208">
        <f>Q381*H381</f>
        <v>0</v>
      </c>
      <c r="S381" s="208">
        <v>0</v>
      </c>
      <c r="T381" s="209">
        <f>S381*H381</f>
        <v>0</v>
      </c>
      <c r="U381" s="41"/>
      <c r="V381" s="41"/>
      <c r="W381" s="41"/>
      <c r="X381" s="41"/>
      <c r="Y381" s="41"/>
      <c r="Z381" s="41"/>
      <c r="AA381" s="41"/>
      <c r="AB381" s="41"/>
      <c r="AC381" s="41"/>
      <c r="AD381" s="41"/>
      <c r="AE381" s="41"/>
      <c r="AR381" s="210" t="s">
        <v>122</v>
      </c>
      <c r="AT381" s="210" t="s">
        <v>124</v>
      </c>
      <c r="AU381" s="210" t="s">
        <v>80</v>
      </c>
      <c r="AY381" s="20" t="s">
        <v>123</v>
      </c>
      <c r="BE381" s="211">
        <f>IF(N381="základní",J381,0)</f>
        <v>0</v>
      </c>
      <c r="BF381" s="211">
        <f>IF(N381="snížená",J381,0)</f>
        <v>0</v>
      </c>
      <c r="BG381" s="211">
        <f>IF(N381="zákl. přenesená",J381,0)</f>
        <v>0</v>
      </c>
      <c r="BH381" s="211">
        <f>IF(N381="sníž. přenesená",J381,0)</f>
        <v>0</v>
      </c>
      <c r="BI381" s="211">
        <f>IF(N381="nulová",J381,0)</f>
        <v>0</v>
      </c>
      <c r="BJ381" s="20" t="s">
        <v>80</v>
      </c>
      <c r="BK381" s="211">
        <f>ROUND(I381*H381,2)</f>
        <v>0</v>
      </c>
      <c r="BL381" s="20" t="s">
        <v>122</v>
      </c>
      <c r="BM381" s="210" t="s">
        <v>634</v>
      </c>
    </row>
    <row r="382" s="14" customFormat="1">
      <c r="A382" s="14"/>
      <c r="B382" s="236"/>
      <c r="C382" s="237"/>
      <c r="D382" s="227" t="s">
        <v>187</v>
      </c>
      <c r="E382" s="238" t="s">
        <v>19</v>
      </c>
      <c r="F382" s="239" t="s">
        <v>635</v>
      </c>
      <c r="G382" s="237"/>
      <c r="H382" s="240">
        <v>8.0250000000000004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187</v>
      </c>
      <c r="AU382" s="246" t="s">
        <v>80</v>
      </c>
      <c r="AV382" s="14" t="s">
        <v>82</v>
      </c>
      <c r="AW382" s="14" t="s">
        <v>33</v>
      </c>
      <c r="AX382" s="14" t="s">
        <v>72</v>
      </c>
      <c r="AY382" s="246" t="s">
        <v>123</v>
      </c>
    </row>
    <row r="383" s="14" customFormat="1">
      <c r="A383" s="14"/>
      <c r="B383" s="236"/>
      <c r="C383" s="237"/>
      <c r="D383" s="227" t="s">
        <v>187</v>
      </c>
      <c r="E383" s="238" t="s">
        <v>19</v>
      </c>
      <c r="F383" s="239" t="s">
        <v>636</v>
      </c>
      <c r="G383" s="237"/>
      <c r="H383" s="240">
        <v>21.545000000000002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187</v>
      </c>
      <c r="AU383" s="246" t="s">
        <v>80</v>
      </c>
      <c r="AV383" s="14" t="s">
        <v>82</v>
      </c>
      <c r="AW383" s="14" t="s">
        <v>33</v>
      </c>
      <c r="AX383" s="14" t="s">
        <v>72</v>
      </c>
      <c r="AY383" s="246" t="s">
        <v>123</v>
      </c>
    </row>
    <row r="384" s="15" customFormat="1">
      <c r="A384" s="15"/>
      <c r="B384" s="247"/>
      <c r="C384" s="248"/>
      <c r="D384" s="227" t="s">
        <v>187</v>
      </c>
      <c r="E384" s="249" t="s">
        <v>19</v>
      </c>
      <c r="F384" s="250" t="s">
        <v>205</v>
      </c>
      <c r="G384" s="248"/>
      <c r="H384" s="251">
        <v>29.57</v>
      </c>
      <c r="I384" s="252"/>
      <c r="J384" s="248"/>
      <c r="K384" s="248"/>
      <c r="L384" s="253"/>
      <c r="M384" s="254"/>
      <c r="N384" s="255"/>
      <c r="O384" s="255"/>
      <c r="P384" s="255"/>
      <c r="Q384" s="255"/>
      <c r="R384" s="255"/>
      <c r="S384" s="255"/>
      <c r="T384" s="256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7" t="s">
        <v>187</v>
      </c>
      <c r="AU384" s="257" t="s">
        <v>80</v>
      </c>
      <c r="AV384" s="15" t="s">
        <v>122</v>
      </c>
      <c r="AW384" s="15" t="s">
        <v>33</v>
      </c>
      <c r="AX384" s="15" t="s">
        <v>80</v>
      </c>
      <c r="AY384" s="257" t="s">
        <v>123</v>
      </c>
    </row>
    <row r="385" s="2" customFormat="1" ht="21.75" customHeight="1">
      <c r="A385" s="41"/>
      <c r="B385" s="42"/>
      <c r="C385" s="199" t="s">
        <v>637</v>
      </c>
      <c r="D385" s="199" t="s">
        <v>124</v>
      </c>
      <c r="E385" s="200" t="s">
        <v>226</v>
      </c>
      <c r="F385" s="201" t="s">
        <v>227</v>
      </c>
      <c r="G385" s="202" t="s">
        <v>185</v>
      </c>
      <c r="H385" s="203">
        <v>120.065</v>
      </c>
      <c r="I385" s="204"/>
      <c r="J385" s="205">
        <f>ROUND(I385*H385,2)</f>
        <v>0</v>
      </c>
      <c r="K385" s="201" t="s">
        <v>19</v>
      </c>
      <c r="L385" s="47"/>
      <c r="M385" s="206" t="s">
        <v>19</v>
      </c>
      <c r="N385" s="207" t="s">
        <v>43</v>
      </c>
      <c r="O385" s="87"/>
      <c r="P385" s="208">
        <f>O385*H385</f>
        <v>0</v>
      </c>
      <c r="Q385" s="208">
        <v>0</v>
      </c>
      <c r="R385" s="208">
        <f>Q385*H385</f>
        <v>0</v>
      </c>
      <c r="S385" s="208">
        <v>0</v>
      </c>
      <c r="T385" s="209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10" t="s">
        <v>122</v>
      </c>
      <c r="AT385" s="210" t="s">
        <v>124</v>
      </c>
      <c r="AU385" s="210" t="s">
        <v>80</v>
      </c>
      <c r="AY385" s="20" t="s">
        <v>123</v>
      </c>
      <c r="BE385" s="211">
        <f>IF(N385="základní",J385,0)</f>
        <v>0</v>
      </c>
      <c r="BF385" s="211">
        <f>IF(N385="snížená",J385,0)</f>
        <v>0</v>
      </c>
      <c r="BG385" s="211">
        <f>IF(N385="zákl. přenesená",J385,0)</f>
        <v>0</v>
      </c>
      <c r="BH385" s="211">
        <f>IF(N385="sníž. přenesená",J385,0)</f>
        <v>0</v>
      </c>
      <c r="BI385" s="211">
        <f>IF(N385="nulová",J385,0)</f>
        <v>0</v>
      </c>
      <c r="BJ385" s="20" t="s">
        <v>80</v>
      </c>
      <c r="BK385" s="211">
        <f>ROUND(I385*H385,2)</f>
        <v>0</v>
      </c>
      <c r="BL385" s="20" t="s">
        <v>122</v>
      </c>
      <c r="BM385" s="210" t="s">
        <v>638</v>
      </c>
    </row>
    <row r="386" s="14" customFormat="1">
      <c r="A386" s="14"/>
      <c r="B386" s="236"/>
      <c r="C386" s="237"/>
      <c r="D386" s="227" t="s">
        <v>187</v>
      </c>
      <c r="E386" s="238" t="s">
        <v>19</v>
      </c>
      <c r="F386" s="239" t="s">
        <v>639</v>
      </c>
      <c r="G386" s="237"/>
      <c r="H386" s="240">
        <v>26.75</v>
      </c>
      <c r="I386" s="241"/>
      <c r="J386" s="237"/>
      <c r="K386" s="237"/>
      <c r="L386" s="242"/>
      <c r="M386" s="243"/>
      <c r="N386" s="244"/>
      <c r="O386" s="244"/>
      <c r="P386" s="244"/>
      <c r="Q386" s="244"/>
      <c r="R386" s="244"/>
      <c r="S386" s="244"/>
      <c r="T386" s="245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46" t="s">
        <v>187</v>
      </c>
      <c r="AU386" s="246" t="s">
        <v>80</v>
      </c>
      <c r="AV386" s="14" t="s">
        <v>82</v>
      </c>
      <c r="AW386" s="14" t="s">
        <v>33</v>
      </c>
      <c r="AX386" s="14" t="s">
        <v>72</v>
      </c>
      <c r="AY386" s="246" t="s">
        <v>123</v>
      </c>
    </row>
    <row r="387" s="14" customFormat="1">
      <c r="A387" s="14"/>
      <c r="B387" s="236"/>
      <c r="C387" s="237"/>
      <c r="D387" s="227" t="s">
        <v>187</v>
      </c>
      <c r="E387" s="238" t="s">
        <v>19</v>
      </c>
      <c r="F387" s="239" t="s">
        <v>640</v>
      </c>
      <c r="G387" s="237"/>
      <c r="H387" s="240">
        <v>71.814999999999998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187</v>
      </c>
      <c r="AU387" s="246" t="s">
        <v>80</v>
      </c>
      <c r="AV387" s="14" t="s">
        <v>82</v>
      </c>
      <c r="AW387" s="14" t="s">
        <v>33</v>
      </c>
      <c r="AX387" s="14" t="s">
        <v>72</v>
      </c>
      <c r="AY387" s="246" t="s">
        <v>123</v>
      </c>
    </row>
    <row r="388" s="14" customFormat="1">
      <c r="A388" s="14"/>
      <c r="B388" s="236"/>
      <c r="C388" s="237"/>
      <c r="D388" s="227" t="s">
        <v>187</v>
      </c>
      <c r="E388" s="238" t="s">
        <v>19</v>
      </c>
      <c r="F388" s="239" t="s">
        <v>641</v>
      </c>
      <c r="G388" s="237"/>
      <c r="H388" s="240">
        <v>21.5</v>
      </c>
      <c r="I388" s="241"/>
      <c r="J388" s="237"/>
      <c r="K388" s="237"/>
      <c r="L388" s="242"/>
      <c r="M388" s="243"/>
      <c r="N388" s="244"/>
      <c r="O388" s="244"/>
      <c r="P388" s="244"/>
      <c r="Q388" s="244"/>
      <c r="R388" s="244"/>
      <c r="S388" s="244"/>
      <c r="T388" s="24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6" t="s">
        <v>187</v>
      </c>
      <c r="AU388" s="246" t="s">
        <v>80</v>
      </c>
      <c r="AV388" s="14" t="s">
        <v>82</v>
      </c>
      <c r="AW388" s="14" t="s">
        <v>33</v>
      </c>
      <c r="AX388" s="14" t="s">
        <v>72</v>
      </c>
      <c r="AY388" s="246" t="s">
        <v>123</v>
      </c>
    </row>
    <row r="389" s="15" customFormat="1">
      <c r="A389" s="15"/>
      <c r="B389" s="247"/>
      <c r="C389" s="248"/>
      <c r="D389" s="227" t="s">
        <v>187</v>
      </c>
      <c r="E389" s="249" t="s">
        <v>19</v>
      </c>
      <c r="F389" s="250" t="s">
        <v>205</v>
      </c>
      <c r="G389" s="248"/>
      <c r="H389" s="251">
        <v>120.065</v>
      </c>
      <c r="I389" s="252"/>
      <c r="J389" s="248"/>
      <c r="K389" s="248"/>
      <c r="L389" s="253"/>
      <c r="M389" s="254"/>
      <c r="N389" s="255"/>
      <c r="O389" s="255"/>
      <c r="P389" s="255"/>
      <c r="Q389" s="255"/>
      <c r="R389" s="255"/>
      <c r="S389" s="255"/>
      <c r="T389" s="256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57" t="s">
        <v>187</v>
      </c>
      <c r="AU389" s="257" t="s">
        <v>80</v>
      </c>
      <c r="AV389" s="15" t="s">
        <v>122</v>
      </c>
      <c r="AW389" s="15" t="s">
        <v>33</v>
      </c>
      <c r="AX389" s="15" t="s">
        <v>80</v>
      </c>
      <c r="AY389" s="257" t="s">
        <v>123</v>
      </c>
    </row>
    <row r="390" s="2" customFormat="1" ht="16.5" customHeight="1">
      <c r="A390" s="41"/>
      <c r="B390" s="42"/>
      <c r="C390" s="199" t="s">
        <v>642</v>
      </c>
      <c r="D390" s="199" t="s">
        <v>124</v>
      </c>
      <c r="E390" s="200" t="s">
        <v>230</v>
      </c>
      <c r="F390" s="201" t="s">
        <v>643</v>
      </c>
      <c r="G390" s="202" t="s">
        <v>185</v>
      </c>
      <c r="H390" s="203">
        <v>120.065</v>
      </c>
      <c r="I390" s="204"/>
      <c r="J390" s="205">
        <f>ROUND(I390*H390,2)</f>
        <v>0</v>
      </c>
      <c r="K390" s="201" t="s">
        <v>19</v>
      </c>
      <c r="L390" s="47"/>
      <c r="M390" s="206" t="s">
        <v>19</v>
      </c>
      <c r="N390" s="207" t="s">
        <v>43</v>
      </c>
      <c r="O390" s="87"/>
      <c r="P390" s="208">
        <f>O390*H390</f>
        <v>0</v>
      </c>
      <c r="Q390" s="208">
        <v>0</v>
      </c>
      <c r="R390" s="208">
        <f>Q390*H390</f>
        <v>0</v>
      </c>
      <c r="S390" s="208">
        <v>0</v>
      </c>
      <c r="T390" s="209">
        <f>S390*H390</f>
        <v>0</v>
      </c>
      <c r="U390" s="41"/>
      <c r="V390" s="41"/>
      <c r="W390" s="41"/>
      <c r="X390" s="41"/>
      <c r="Y390" s="41"/>
      <c r="Z390" s="41"/>
      <c r="AA390" s="41"/>
      <c r="AB390" s="41"/>
      <c r="AC390" s="41"/>
      <c r="AD390" s="41"/>
      <c r="AE390" s="41"/>
      <c r="AR390" s="210" t="s">
        <v>122</v>
      </c>
      <c r="AT390" s="210" t="s">
        <v>124</v>
      </c>
      <c r="AU390" s="210" t="s">
        <v>80</v>
      </c>
      <c r="AY390" s="20" t="s">
        <v>123</v>
      </c>
      <c r="BE390" s="211">
        <f>IF(N390="základní",J390,0)</f>
        <v>0</v>
      </c>
      <c r="BF390" s="211">
        <f>IF(N390="snížená",J390,0)</f>
        <v>0</v>
      </c>
      <c r="BG390" s="211">
        <f>IF(N390="zákl. přenesená",J390,0)</f>
        <v>0</v>
      </c>
      <c r="BH390" s="211">
        <f>IF(N390="sníž. přenesená",J390,0)</f>
        <v>0</v>
      </c>
      <c r="BI390" s="211">
        <f>IF(N390="nulová",J390,0)</f>
        <v>0</v>
      </c>
      <c r="BJ390" s="20" t="s">
        <v>80</v>
      </c>
      <c r="BK390" s="211">
        <f>ROUND(I390*H390,2)</f>
        <v>0</v>
      </c>
      <c r="BL390" s="20" t="s">
        <v>122</v>
      </c>
      <c r="BM390" s="210" t="s">
        <v>644</v>
      </c>
    </row>
    <row r="391" s="14" customFormat="1">
      <c r="A391" s="14"/>
      <c r="B391" s="236"/>
      <c r="C391" s="237"/>
      <c r="D391" s="227" t="s">
        <v>187</v>
      </c>
      <c r="E391" s="238" t="s">
        <v>19</v>
      </c>
      <c r="F391" s="239" t="s">
        <v>645</v>
      </c>
      <c r="G391" s="237"/>
      <c r="H391" s="240">
        <v>120.065</v>
      </c>
      <c r="I391" s="241"/>
      <c r="J391" s="237"/>
      <c r="K391" s="237"/>
      <c r="L391" s="242"/>
      <c r="M391" s="243"/>
      <c r="N391" s="244"/>
      <c r="O391" s="244"/>
      <c r="P391" s="244"/>
      <c r="Q391" s="244"/>
      <c r="R391" s="244"/>
      <c r="S391" s="244"/>
      <c r="T391" s="24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6" t="s">
        <v>187</v>
      </c>
      <c r="AU391" s="246" t="s">
        <v>80</v>
      </c>
      <c r="AV391" s="14" t="s">
        <v>82</v>
      </c>
      <c r="AW391" s="14" t="s">
        <v>33</v>
      </c>
      <c r="AX391" s="14" t="s">
        <v>72</v>
      </c>
      <c r="AY391" s="246" t="s">
        <v>123</v>
      </c>
    </row>
    <row r="392" s="15" customFormat="1">
      <c r="A392" s="15"/>
      <c r="B392" s="247"/>
      <c r="C392" s="248"/>
      <c r="D392" s="227" t="s">
        <v>187</v>
      </c>
      <c r="E392" s="249" t="s">
        <v>19</v>
      </c>
      <c r="F392" s="250" t="s">
        <v>205</v>
      </c>
      <c r="G392" s="248"/>
      <c r="H392" s="251">
        <v>120.065</v>
      </c>
      <c r="I392" s="252"/>
      <c r="J392" s="248"/>
      <c r="K392" s="248"/>
      <c r="L392" s="253"/>
      <c r="M392" s="254"/>
      <c r="N392" s="255"/>
      <c r="O392" s="255"/>
      <c r="P392" s="255"/>
      <c r="Q392" s="255"/>
      <c r="R392" s="255"/>
      <c r="S392" s="255"/>
      <c r="T392" s="256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57" t="s">
        <v>187</v>
      </c>
      <c r="AU392" s="257" t="s">
        <v>80</v>
      </c>
      <c r="AV392" s="15" t="s">
        <v>122</v>
      </c>
      <c r="AW392" s="15" t="s">
        <v>33</v>
      </c>
      <c r="AX392" s="15" t="s">
        <v>80</v>
      </c>
      <c r="AY392" s="257" t="s">
        <v>123</v>
      </c>
    </row>
    <row r="393" s="2" customFormat="1" ht="21.75" customHeight="1">
      <c r="A393" s="41"/>
      <c r="B393" s="42"/>
      <c r="C393" s="199" t="s">
        <v>646</v>
      </c>
      <c r="D393" s="199" t="s">
        <v>124</v>
      </c>
      <c r="E393" s="200" t="s">
        <v>647</v>
      </c>
      <c r="F393" s="201" t="s">
        <v>648</v>
      </c>
      <c r="G393" s="202" t="s">
        <v>192</v>
      </c>
      <c r="H393" s="203">
        <v>10.140000000000001</v>
      </c>
      <c r="I393" s="204"/>
      <c r="J393" s="205">
        <f>ROUND(I393*H393,2)</f>
        <v>0</v>
      </c>
      <c r="K393" s="201" t="s">
        <v>19</v>
      </c>
      <c r="L393" s="47"/>
      <c r="M393" s="206" t="s">
        <v>19</v>
      </c>
      <c r="N393" s="207" t="s">
        <v>43</v>
      </c>
      <c r="O393" s="87"/>
      <c r="P393" s="208">
        <f>O393*H393</f>
        <v>0</v>
      </c>
      <c r="Q393" s="208">
        <v>0</v>
      </c>
      <c r="R393" s="208">
        <f>Q393*H393</f>
        <v>0</v>
      </c>
      <c r="S393" s="208">
        <v>0</v>
      </c>
      <c r="T393" s="209">
        <f>S393*H393</f>
        <v>0</v>
      </c>
      <c r="U393" s="41"/>
      <c r="V393" s="41"/>
      <c r="W393" s="41"/>
      <c r="X393" s="41"/>
      <c r="Y393" s="41"/>
      <c r="Z393" s="41"/>
      <c r="AA393" s="41"/>
      <c r="AB393" s="41"/>
      <c r="AC393" s="41"/>
      <c r="AD393" s="41"/>
      <c r="AE393" s="41"/>
      <c r="AR393" s="210" t="s">
        <v>122</v>
      </c>
      <c r="AT393" s="210" t="s">
        <v>124</v>
      </c>
      <c r="AU393" s="210" t="s">
        <v>80</v>
      </c>
      <c r="AY393" s="20" t="s">
        <v>123</v>
      </c>
      <c r="BE393" s="211">
        <f>IF(N393="základní",J393,0)</f>
        <v>0</v>
      </c>
      <c r="BF393" s="211">
        <f>IF(N393="snížená",J393,0)</f>
        <v>0</v>
      </c>
      <c r="BG393" s="211">
        <f>IF(N393="zákl. přenesená",J393,0)</f>
        <v>0</v>
      </c>
      <c r="BH393" s="211">
        <f>IF(N393="sníž. přenesená",J393,0)</f>
        <v>0</v>
      </c>
      <c r="BI393" s="211">
        <f>IF(N393="nulová",J393,0)</f>
        <v>0</v>
      </c>
      <c r="BJ393" s="20" t="s">
        <v>80</v>
      </c>
      <c r="BK393" s="211">
        <f>ROUND(I393*H393,2)</f>
        <v>0</v>
      </c>
      <c r="BL393" s="20" t="s">
        <v>122</v>
      </c>
      <c r="BM393" s="210" t="s">
        <v>649</v>
      </c>
    </row>
    <row r="394" s="14" customFormat="1">
      <c r="A394" s="14"/>
      <c r="B394" s="236"/>
      <c r="C394" s="237"/>
      <c r="D394" s="227" t="s">
        <v>187</v>
      </c>
      <c r="E394" s="238" t="s">
        <v>19</v>
      </c>
      <c r="F394" s="239" t="s">
        <v>650</v>
      </c>
      <c r="G394" s="237"/>
      <c r="H394" s="240">
        <v>10.140000000000001</v>
      </c>
      <c r="I394" s="241"/>
      <c r="J394" s="237"/>
      <c r="K394" s="237"/>
      <c r="L394" s="242"/>
      <c r="M394" s="243"/>
      <c r="N394" s="244"/>
      <c r="O394" s="244"/>
      <c r="P394" s="244"/>
      <c r="Q394" s="244"/>
      <c r="R394" s="244"/>
      <c r="S394" s="244"/>
      <c r="T394" s="24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46" t="s">
        <v>187</v>
      </c>
      <c r="AU394" s="246" t="s">
        <v>80</v>
      </c>
      <c r="AV394" s="14" t="s">
        <v>82</v>
      </c>
      <c r="AW394" s="14" t="s">
        <v>33</v>
      </c>
      <c r="AX394" s="14" t="s">
        <v>72</v>
      </c>
      <c r="AY394" s="246" t="s">
        <v>123</v>
      </c>
    </row>
    <row r="395" s="15" customFormat="1">
      <c r="A395" s="15"/>
      <c r="B395" s="247"/>
      <c r="C395" s="248"/>
      <c r="D395" s="227" t="s">
        <v>187</v>
      </c>
      <c r="E395" s="249" t="s">
        <v>19</v>
      </c>
      <c r="F395" s="250" t="s">
        <v>205</v>
      </c>
      <c r="G395" s="248"/>
      <c r="H395" s="251">
        <v>10.140000000000001</v>
      </c>
      <c r="I395" s="252"/>
      <c r="J395" s="248"/>
      <c r="K395" s="248"/>
      <c r="L395" s="253"/>
      <c r="M395" s="254"/>
      <c r="N395" s="255"/>
      <c r="O395" s="255"/>
      <c r="P395" s="255"/>
      <c r="Q395" s="255"/>
      <c r="R395" s="255"/>
      <c r="S395" s="255"/>
      <c r="T395" s="256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57" t="s">
        <v>187</v>
      </c>
      <c r="AU395" s="257" t="s">
        <v>80</v>
      </c>
      <c r="AV395" s="15" t="s">
        <v>122</v>
      </c>
      <c r="AW395" s="15" t="s">
        <v>33</v>
      </c>
      <c r="AX395" s="15" t="s">
        <v>80</v>
      </c>
      <c r="AY395" s="257" t="s">
        <v>123</v>
      </c>
    </row>
    <row r="396" s="2" customFormat="1" ht="16.5" customHeight="1">
      <c r="A396" s="41"/>
      <c r="B396" s="42"/>
      <c r="C396" s="199" t="s">
        <v>302</v>
      </c>
      <c r="D396" s="199" t="s">
        <v>124</v>
      </c>
      <c r="E396" s="200" t="s">
        <v>651</v>
      </c>
      <c r="F396" s="201" t="s">
        <v>652</v>
      </c>
      <c r="G396" s="202" t="s">
        <v>185</v>
      </c>
      <c r="H396" s="203">
        <v>1.53</v>
      </c>
      <c r="I396" s="204"/>
      <c r="J396" s="205">
        <f>ROUND(I396*H396,2)</f>
        <v>0</v>
      </c>
      <c r="K396" s="201" t="s">
        <v>19</v>
      </c>
      <c r="L396" s="47"/>
      <c r="M396" s="206" t="s">
        <v>19</v>
      </c>
      <c r="N396" s="207" t="s">
        <v>43</v>
      </c>
      <c r="O396" s="87"/>
      <c r="P396" s="208">
        <f>O396*H396</f>
        <v>0</v>
      </c>
      <c r="Q396" s="208">
        <v>0</v>
      </c>
      <c r="R396" s="208">
        <f>Q396*H396</f>
        <v>0</v>
      </c>
      <c r="S396" s="208">
        <v>0</v>
      </c>
      <c r="T396" s="209">
        <f>S396*H396</f>
        <v>0</v>
      </c>
      <c r="U396" s="41"/>
      <c r="V396" s="41"/>
      <c r="W396" s="41"/>
      <c r="X396" s="41"/>
      <c r="Y396" s="41"/>
      <c r="Z396" s="41"/>
      <c r="AA396" s="41"/>
      <c r="AB396" s="41"/>
      <c r="AC396" s="41"/>
      <c r="AD396" s="41"/>
      <c r="AE396" s="41"/>
      <c r="AR396" s="210" t="s">
        <v>122</v>
      </c>
      <c r="AT396" s="210" t="s">
        <v>124</v>
      </c>
      <c r="AU396" s="210" t="s">
        <v>80</v>
      </c>
      <c r="AY396" s="20" t="s">
        <v>123</v>
      </c>
      <c r="BE396" s="211">
        <f>IF(N396="základní",J396,0)</f>
        <v>0</v>
      </c>
      <c r="BF396" s="211">
        <f>IF(N396="snížená",J396,0)</f>
        <v>0</v>
      </c>
      <c r="BG396" s="211">
        <f>IF(N396="zákl. přenesená",J396,0)</f>
        <v>0</v>
      </c>
      <c r="BH396" s="211">
        <f>IF(N396="sníž. přenesená",J396,0)</f>
        <v>0</v>
      </c>
      <c r="BI396" s="211">
        <f>IF(N396="nulová",J396,0)</f>
        <v>0</v>
      </c>
      <c r="BJ396" s="20" t="s">
        <v>80</v>
      </c>
      <c r="BK396" s="211">
        <f>ROUND(I396*H396,2)</f>
        <v>0</v>
      </c>
      <c r="BL396" s="20" t="s">
        <v>122</v>
      </c>
      <c r="BM396" s="210" t="s">
        <v>653</v>
      </c>
    </row>
    <row r="397" s="13" customFormat="1">
      <c r="A397" s="13"/>
      <c r="B397" s="225"/>
      <c r="C397" s="226"/>
      <c r="D397" s="227" t="s">
        <v>187</v>
      </c>
      <c r="E397" s="228" t="s">
        <v>19</v>
      </c>
      <c r="F397" s="229" t="s">
        <v>401</v>
      </c>
      <c r="G397" s="226"/>
      <c r="H397" s="228" t="s">
        <v>19</v>
      </c>
      <c r="I397" s="230"/>
      <c r="J397" s="226"/>
      <c r="K397" s="226"/>
      <c r="L397" s="231"/>
      <c r="M397" s="232"/>
      <c r="N397" s="233"/>
      <c r="O397" s="233"/>
      <c r="P397" s="233"/>
      <c r="Q397" s="233"/>
      <c r="R397" s="233"/>
      <c r="S397" s="233"/>
      <c r="T397" s="234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5" t="s">
        <v>187</v>
      </c>
      <c r="AU397" s="235" t="s">
        <v>80</v>
      </c>
      <c r="AV397" s="13" t="s">
        <v>80</v>
      </c>
      <c r="AW397" s="13" t="s">
        <v>33</v>
      </c>
      <c r="AX397" s="13" t="s">
        <v>72</v>
      </c>
      <c r="AY397" s="235" t="s">
        <v>123</v>
      </c>
    </row>
    <row r="398" s="13" customFormat="1">
      <c r="A398" s="13"/>
      <c r="B398" s="225"/>
      <c r="C398" s="226"/>
      <c r="D398" s="227" t="s">
        <v>187</v>
      </c>
      <c r="E398" s="228" t="s">
        <v>19</v>
      </c>
      <c r="F398" s="229" t="s">
        <v>654</v>
      </c>
      <c r="G398" s="226"/>
      <c r="H398" s="228" t="s">
        <v>19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187</v>
      </c>
      <c r="AU398" s="235" t="s">
        <v>80</v>
      </c>
      <c r="AV398" s="13" t="s">
        <v>80</v>
      </c>
      <c r="AW398" s="13" t="s">
        <v>33</v>
      </c>
      <c r="AX398" s="13" t="s">
        <v>72</v>
      </c>
      <c r="AY398" s="235" t="s">
        <v>123</v>
      </c>
    </row>
    <row r="399" s="14" customFormat="1">
      <c r="A399" s="14"/>
      <c r="B399" s="236"/>
      <c r="C399" s="237"/>
      <c r="D399" s="227" t="s">
        <v>187</v>
      </c>
      <c r="E399" s="238" t="s">
        <v>19</v>
      </c>
      <c r="F399" s="239" t="s">
        <v>655</v>
      </c>
      <c r="G399" s="237"/>
      <c r="H399" s="240">
        <v>1.53</v>
      </c>
      <c r="I399" s="241"/>
      <c r="J399" s="237"/>
      <c r="K399" s="237"/>
      <c r="L399" s="242"/>
      <c r="M399" s="243"/>
      <c r="N399" s="244"/>
      <c r="O399" s="244"/>
      <c r="P399" s="244"/>
      <c r="Q399" s="244"/>
      <c r="R399" s="244"/>
      <c r="S399" s="244"/>
      <c r="T399" s="245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6" t="s">
        <v>187</v>
      </c>
      <c r="AU399" s="246" t="s">
        <v>80</v>
      </c>
      <c r="AV399" s="14" t="s">
        <v>82</v>
      </c>
      <c r="AW399" s="14" t="s">
        <v>33</v>
      </c>
      <c r="AX399" s="14" t="s">
        <v>80</v>
      </c>
      <c r="AY399" s="246" t="s">
        <v>123</v>
      </c>
    </row>
    <row r="400" s="11" customFormat="1" ht="25.92" customHeight="1">
      <c r="A400" s="11"/>
      <c r="B400" s="185"/>
      <c r="C400" s="186"/>
      <c r="D400" s="187" t="s">
        <v>71</v>
      </c>
      <c r="E400" s="188" t="s">
        <v>82</v>
      </c>
      <c r="F400" s="188" t="s">
        <v>656</v>
      </c>
      <c r="G400" s="186"/>
      <c r="H400" s="186"/>
      <c r="I400" s="189"/>
      <c r="J400" s="190">
        <f>BK400</f>
        <v>0</v>
      </c>
      <c r="K400" s="186"/>
      <c r="L400" s="191"/>
      <c r="M400" s="192"/>
      <c r="N400" s="193"/>
      <c r="O400" s="193"/>
      <c r="P400" s="194">
        <f>SUM(P401:P443)</f>
        <v>0</v>
      </c>
      <c r="Q400" s="193"/>
      <c r="R400" s="194">
        <f>SUM(R401:R443)</f>
        <v>7.9435408199999999</v>
      </c>
      <c r="S400" s="193"/>
      <c r="T400" s="195">
        <f>SUM(T401:T443)</f>
        <v>0</v>
      </c>
      <c r="U400" s="11"/>
      <c r="V400" s="11"/>
      <c r="W400" s="11"/>
      <c r="X400" s="11"/>
      <c r="Y400" s="11"/>
      <c r="Z400" s="11"/>
      <c r="AA400" s="11"/>
      <c r="AB400" s="11"/>
      <c r="AC400" s="11"/>
      <c r="AD400" s="11"/>
      <c r="AE400" s="11"/>
      <c r="AR400" s="196" t="s">
        <v>80</v>
      </c>
      <c r="AT400" s="197" t="s">
        <v>71</v>
      </c>
      <c r="AU400" s="197" t="s">
        <v>72</v>
      </c>
      <c r="AY400" s="196" t="s">
        <v>123</v>
      </c>
      <c r="BK400" s="198">
        <f>SUM(BK401:BK443)</f>
        <v>0</v>
      </c>
    </row>
    <row r="401" s="2" customFormat="1" ht="16.5" customHeight="1">
      <c r="A401" s="41"/>
      <c r="B401" s="42"/>
      <c r="C401" s="199" t="s">
        <v>318</v>
      </c>
      <c r="D401" s="199" t="s">
        <v>124</v>
      </c>
      <c r="E401" s="200" t="s">
        <v>183</v>
      </c>
      <c r="F401" s="201" t="s">
        <v>184</v>
      </c>
      <c r="G401" s="202" t="s">
        <v>185</v>
      </c>
      <c r="H401" s="203">
        <v>363.959</v>
      </c>
      <c r="I401" s="204"/>
      <c r="J401" s="205">
        <f>ROUND(I401*H401,2)</f>
        <v>0</v>
      </c>
      <c r="K401" s="201" t="s">
        <v>19</v>
      </c>
      <c r="L401" s="47"/>
      <c r="M401" s="206" t="s">
        <v>19</v>
      </c>
      <c r="N401" s="207" t="s">
        <v>43</v>
      </c>
      <c r="O401" s="87"/>
      <c r="P401" s="208">
        <f>O401*H401</f>
        <v>0</v>
      </c>
      <c r="Q401" s="208">
        <v>0</v>
      </c>
      <c r="R401" s="208">
        <f>Q401*H401</f>
        <v>0</v>
      </c>
      <c r="S401" s="208">
        <v>0</v>
      </c>
      <c r="T401" s="209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10" t="s">
        <v>122</v>
      </c>
      <c r="AT401" s="210" t="s">
        <v>124</v>
      </c>
      <c r="AU401" s="210" t="s">
        <v>80</v>
      </c>
      <c r="AY401" s="20" t="s">
        <v>123</v>
      </c>
      <c r="BE401" s="211">
        <f>IF(N401="základní",J401,0)</f>
        <v>0</v>
      </c>
      <c r="BF401" s="211">
        <f>IF(N401="snížená",J401,0)</f>
        <v>0</v>
      </c>
      <c r="BG401" s="211">
        <f>IF(N401="zákl. přenesená",J401,0)</f>
        <v>0</v>
      </c>
      <c r="BH401" s="211">
        <f>IF(N401="sníž. přenesená",J401,0)</f>
        <v>0</v>
      </c>
      <c r="BI401" s="211">
        <f>IF(N401="nulová",J401,0)</f>
        <v>0</v>
      </c>
      <c r="BJ401" s="20" t="s">
        <v>80</v>
      </c>
      <c r="BK401" s="211">
        <f>ROUND(I401*H401,2)</f>
        <v>0</v>
      </c>
      <c r="BL401" s="20" t="s">
        <v>122</v>
      </c>
      <c r="BM401" s="210" t="s">
        <v>657</v>
      </c>
    </row>
    <row r="402" s="14" customFormat="1">
      <c r="A402" s="14"/>
      <c r="B402" s="236"/>
      <c r="C402" s="237"/>
      <c r="D402" s="227" t="s">
        <v>187</v>
      </c>
      <c r="E402" s="238" t="s">
        <v>19</v>
      </c>
      <c r="F402" s="239" t="s">
        <v>639</v>
      </c>
      <c r="G402" s="237"/>
      <c r="H402" s="240">
        <v>26.75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187</v>
      </c>
      <c r="AU402" s="246" t="s">
        <v>80</v>
      </c>
      <c r="AV402" s="14" t="s">
        <v>82</v>
      </c>
      <c r="AW402" s="14" t="s">
        <v>33</v>
      </c>
      <c r="AX402" s="14" t="s">
        <v>72</v>
      </c>
      <c r="AY402" s="246" t="s">
        <v>123</v>
      </c>
    </row>
    <row r="403" s="14" customFormat="1">
      <c r="A403" s="14"/>
      <c r="B403" s="236"/>
      <c r="C403" s="237"/>
      <c r="D403" s="227" t="s">
        <v>187</v>
      </c>
      <c r="E403" s="238" t="s">
        <v>19</v>
      </c>
      <c r="F403" s="239" t="s">
        <v>640</v>
      </c>
      <c r="G403" s="237"/>
      <c r="H403" s="240">
        <v>71.814999999999998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6" t="s">
        <v>187</v>
      </c>
      <c r="AU403" s="246" t="s">
        <v>80</v>
      </c>
      <c r="AV403" s="14" t="s">
        <v>82</v>
      </c>
      <c r="AW403" s="14" t="s">
        <v>33</v>
      </c>
      <c r="AX403" s="14" t="s">
        <v>72</v>
      </c>
      <c r="AY403" s="246" t="s">
        <v>123</v>
      </c>
    </row>
    <row r="404" s="14" customFormat="1">
      <c r="A404" s="14"/>
      <c r="B404" s="236"/>
      <c r="C404" s="237"/>
      <c r="D404" s="227" t="s">
        <v>187</v>
      </c>
      <c r="E404" s="238" t="s">
        <v>19</v>
      </c>
      <c r="F404" s="239" t="s">
        <v>658</v>
      </c>
      <c r="G404" s="237"/>
      <c r="H404" s="240">
        <v>13.470000000000001</v>
      </c>
      <c r="I404" s="241"/>
      <c r="J404" s="237"/>
      <c r="K404" s="237"/>
      <c r="L404" s="242"/>
      <c r="M404" s="243"/>
      <c r="N404" s="244"/>
      <c r="O404" s="244"/>
      <c r="P404" s="244"/>
      <c r="Q404" s="244"/>
      <c r="R404" s="244"/>
      <c r="S404" s="244"/>
      <c r="T404" s="24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6" t="s">
        <v>187</v>
      </c>
      <c r="AU404" s="246" t="s">
        <v>80</v>
      </c>
      <c r="AV404" s="14" t="s">
        <v>82</v>
      </c>
      <c r="AW404" s="14" t="s">
        <v>33</v>
      </c>
      <c r="AX404" s="14" t="s">
        <v>72</v>
      </c>
      <c r="AY404" s="246" t="s">
        <v>123</v>
      </c>
    </row>
    <row r="405" s="14" customFormat="1">
      <c r="A405" s="14"/>
      <c r="B405" s="236"/>
      <c r="C405" s="237"/>
      <c r="D405" s="227" t="s">
        <v>187</v>
      </c>
      <c r="E405" s="238" t="s">
        <v>19</v>
      </c>
      <c r="F405" s="239" t="s">
        <v>337</v>
      </c>
      <c r="G405" s="237"/>
      <c r="H405" s="240">
        <v>144.02000000000001</v>
      </c>
      <c r="I405" s="241"/>
      <c r="J405" s="237"/>
      <c r="K405" s="237"/>
      <c r="L405" s="242"/>
      <c r="M405" s="243"/>
      <c r="N405" s="244"/>
      <c r="O405" s="244"/>
      <c r="P405" s="244"/>
      <c r="Q405" s="244"/>
      <c r="R405" s="244"/>
      <c r="S405" s="244"/>
      <c r="T405" s="245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6" t="s">
        <v>187</v>
      </c>
      <c r="AU405" s="246" t="s">
        <v>80</v>
      </c>
      <c r="AV405" s="14" t="s">
        <v>82</v>
      </c>
      <c r="AW405" s="14" t="s">
        <v>33</v>
      </c>
      <c r="AX405" s="14" t="s">
        <v>72</v>
      </c>
      <c r="AY405" s="246" t="s">
        <v>123</v>
      </c>
    </row>
    <row r="406" s="14" customFormat="1">
      <c r="A406" s="14"/>
      <c r="B406" s="236"/>
      <c r="C406" s="237"/>
      <c r="D406" s="227" t="s">
        <v>187</v>
      </c>
      <c r="E406" s="238" t="s">
        <v>19</v>
      </c>
      <c r="F406" s="239" t="s">
        <v>338</v>
      </c>
      <c r="G406" s="237"/>
      <c r="H406" s="240">
        <v>56.874000000000002</v>
      </c>
      <c r="I406" s="241"/>
      <c r="J406" s="237"/>
      <c r="K406" s="237"/>
      <c r="L406" s="242"/>
      <c r="M406" s="243"/>
      <c r="N406" s="244"/>
      <c r="O406" s="244"/>
      <c r="P406" s="244"/>
      <c r="Q406" s="244"/>
      <c r="R406" s="244"/>
      <c r="S406" s="244"/>
      <c r="T406" s="245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46" t="s">
        <v>187</v>
      </c>
      <c r="AU406" s="246" t="s">
        <v>80</v>
      </c>
      <c r="AV406" s="14" t="s">
        <v>82</v>
      </c>
      <c r="AW406" s="14" t="s">
        <v>33</v>
      </c>
      <c r="AX406" s="14" t="s">
        <v>72</v>
      </c>
      <c r="AY406" s="246" t="s">
        <v>123</v>
      </c>
    </row>
    <row r="407" s="14" customFormat="1">
      <c r="A407" s="14"/>
      <c r="B407" s="236"/>
      <c r="C407" s="237"/>
      <c r="D407" s="227" t="s">
        <v>187</v>
      </c>
      <c r="E407" s="238" t="s">
        <v>19</v>
      </c>
      <c r="F407" s="239" t="s">
        <v>361</v>
      </c>
      <c r="G407" s="237"/>
      <c r="H407" s="240">
        <v>21.170000000000002</v>
      </c>
      <c r="I407" s="241"/>
      <c r="J407" s="237"/>
      <c r="K407" s="237"/>
      <c r="L407" s="242"/>
      <c r="M407" s="243"/>
      <c r="N407" s="244"/>
      <c r="O407" s="244"/>
      <c r="P407" s="244"/>
      <c r="Q407" s="244"/>
      <c r="R407" s="244"/>
      <c r="S407" s="244"/>
      <c r="T407" s="24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46" t="s">
        <v>187</v>
      </c>
      <c r="AU407" s="246" t="s">
        <v>80</v>
      </c>
      <c r="AV407" s="14" t="s">
        <v>82</v>
      </c>
      <c r="AW407" s="14" t="s">
        <v>33</v>
      </c>
      <c r="AX407" s="14" t="s">
        <v>72</v>
      </c>
      <c r="AY407" s="246" t="s">
        <v>123</v>
      </c>
    </row>
    <row r="408" s="14" customFormat="1">
      <c r="A408" s="14"/>
      <c r="B408" s="236"/>
      <c r="C408" s="237"/>
      <c r="D408" s="227" t="s">
        <v>187</v>
      </c>
      <c r="E408" s="238" t="s">
        <v>19</v>
      </c>
      <c r="F408" s="239" t="s">
        <v>349</v>
      </c>
      <c r="G408" s="237"/>
      <c r="H408" s="240">
        <v>26.859999999999999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187</v>
      </c>
      <c r="AU408" s="246" t="s">
        <v>80</v>
      </c>
      <c r="AV408" s="14" t="s">
        <v>82</v>
      </c>
      <c r="AW408" s="14" t="s">
        <v>33</v>
      </c>
      <c r="AX408" s="14" t="s">
        <v>72</v>
      </c>
      <c r="AY408" s="246" t="s">
        <v>123</v>
      </c>
    </row>
    <row r="409" s="14" customFormat="1">
      <c r="A409" s="14"/>
      <c r="B409" s="236"/>
      <c r="C409" s="237"/>
      <c r="D409" s="227" t="s">
        <v>187</v>
      </c>
      <c r="E409" s="238" t="s">
        <v>19</v>
      </c>
      <c r="F409" s="239" t="s">
        <v>341</v>
      </c>
      <c r="G409" s="237"/>
      <c r="H409" s="240">
        <v>3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187</v>
      </c>
      <c r="AU409" s="246" t="s">
        <v>80</v>
      </c>
      <c r="AV409" s="14" t="s">
        <v>82</v>
      </c>
      <c r="AW409" s="14" t="s">
        <v>33</v>
      </c>
      <c r="AX409" s="14" t="s">
        <v>72</v>
      </c>
      <c r="AY409" s="246" t="s">
        <v>123</v>
      </c>
    </row>
    <row r="410" s="15" customFormat="1">
      <c r="A410" s="15"/>
      <c r="B410" s="247"/>
      <c r="C410" s="248"/>
      <c r="D410" s="227" t="s">
        <v>187</v>
      </c>
      <c r="E410" s="249" t="s">
        <v>19</v>
      </c>
      <c r="F410" s="250" t="s">
        <v>205</v>
      </c>
      <c r="G410" s="248"/>
      <c r="H410" s="251">
        <v>363.95900000000006</v>
      </c>
      <c r="I410" s="252"/>
      <c r="J410" s="248"/>
      <c r="K410" s="248"/>
      <c r="L410" s="253"/>
      <c r="M410" s="254"/>
      <c r="N410" s="255"/>
      <c r="O410" s="255"/>
      <c r="P410" s="255"/>
      <c r="Q410" s="255"/>
      <c r="R410" s="255"/>
      <c r="S410" s="255"/>
      <c r="T410" s="256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57" t="s">
        <v>187</v>
      </c>
      <c r="AU410" s="257" t="s">
        <v>80</v>
      </c>
      <c r="AV410" s="15" t="s">
        <v>122</v>
      </c>
      <c r="AW410" s="15" t="s">
        <v>33</v>
      </c>
      <c r="AX410" s="15" t="s">
        <v>80</v>
      </c>
      <c r="AY410" s="257" t="s">
        <v>123</v>
      </c>
    </row>
    <row r="411" s="2" customFormat="1" ht="16.5" customHeight="1">
      <c r="A411" s="41"/>
      <c r="B411" s="42"/>
      <c r="C411" s="199" t="s">
        <v>659</v>
      </c>
      <c r="D411" s="199" t="s">
        <v>124</v>
      </c>
      <c r="E411" s="200" t="s">
        <v>190</v>
      </c>
      <c r="F411" s="201" t="s">
        <v>191</v>
      </c>
      <c r="G411" s="202" t="s">
        <v>192</v>
      </c>
      <c r="H411" s="203">
        <v>1192.607</v>
      </c>
      <c r="I411" s="204"/>
      <c r="J411" s="205">
        <f>ROUND(I411*H411,2)</f>
        <v>0</v>
      </c>
      <c r="K411" s="201" t="s">
        <v>19</v>
      </c>
      <c r="L411" s="47"/>
      <c r="M411" s="206" t="s">
        <v>19</v>
      </c>
      <c r="N411" s="207" t="s">
        <v>43</v>
      </c>
      <c r="O411" s="87"/>
      <c r="P411" s="208">
        <f>O411*H411</f>
        <v>0</v>
      </c>
      <c r="Q411" s="208">
        <v>0</v>
      </c>
      <c r="R411" s="208">
        <f>Q411*H411</f>
        <v>0</v>
      </c>
      <c r="S411" s="208">
        <v>0</v>
      </c>
      <c r="T411" s="209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10" t="s">
        <v>122</v>
      </c>
      <c r="AT411" s="210" t="s">
        <v>124</v>
      </c>
      <c r="AU411" s="210" t="s">
        <v>80</v>
      </c>
      <c r="AY411" s="20" t="s">
        <v>123</v>
      </c>
      <c r="BE411" s="211">
        <f>IF(N411="základní",J411,0)</f>
        <v>0</v>
      </c>
      <c r="BF411" s="211">
        <f>IF(N411="snížená",J411,0)</f>
        <v>0</v>
      </c>
      <c r="BG411" s="211">
        <f>IF(N411="zákl. přenesená",J411,0)</f>
        <v>0</v>
      </c>
      <c r="BH411" s="211">
        <f>IF(N411="sníž. přenesená",J411,0)</f>
        <v>0</v>
      </c>
      <c r="BI411" s="211">
        <f>IF(N411="nulová",J411,0)</f>
        <v>0</v>
      </c>
      <c r="BJ411" s="20" t="s">
        <v>80</v>
      </c>
      <c r="BK411" s="211">
        <f>ROUND(I411*H411,2)</f>
        <v>0</v>
      </c>
      <c r="BL411" s="20" t="s">
        <v>122</v>
      </c>
      <c r="BM411" s="210" t="s">
        <v>660</v>
      </c>
    </row>
    <row r="412" s="14" customFormat="1">
      <c r="A412" s="14"/>
      <c r="B412" s="236"/>
      <c r="C412" s="237"/>
      <c r="D412" s="227" t="s">
        <v>187</v>
      </c>
      <c r="E412" s="238" t="s">
        <v>19</v>
      </c>
      <c r="F412" s="239" t="s">
        <v>661</v>
      </c>
      <c r="G412" s="237"/>
      <c r="H412" s="240">
        <v>165.672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187</v>
      </c>
      <c r="AU412" s="246" t="s">
        <v>80</v>
      </c>
      <c r="AV412" s="14" t="s">
        <v>82</v>
      </c>
      <c r="AW412" s="14" t="s">
        <v>33</v>
      </c>
      <c r="AX412" s="14" t="s">
        <v>72</v>
      </c>
      <c r="AY412" s="246" t="s">
        <v>123</v>
      </c>
    </row>
    <row r="413" s="14" customFormat="1">
      <c r="A413" s="14"/>
      <c r="B413" s="236"/>
      <c r="C413" s="237"/>
      <c r="D413" s="227" t="s">
        <v>187</v>
      </c>
      <c r="E413" s="238" t="s">
        <v>19</v>
      </c>
      <c r="F413" s="239" t="s">
        <v>662</v>
      </c>
      <c r="G413" s="237"/>
      <c r="H413" s="240">
        <v>1026.935</v>
      </c>
      <c r="I413" s="241"/>
      <c r="J413" s="237"/>
      <c r="K413" s="237"/>
      <c r="L413" s="242"/>
      <c r="M413" s="243"/>
      <c r="N413" s="244"/>
      <c r="O413" s="244"/>
      <c r="P413" s="244"/>
      <c r="Q413" s="244"/>
      <c r="R413" s="244"/>
      <c r="S413" s="244"/>
      <c r="T413" s="24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6" t="s">
        <v>187</v>
      </c>
      <c r="AU413" s="246" t="s">
        <v>80</v>
      </c>
      <c r="AV413" s="14" t="s">
        <v>82</v>
      </c>
      <c r="AW413" s="14" t="s">
        <v>33</v>
      </c>
      <c r="AX413" s="14" t="s">
        <v>72</v>
      </c>
      <c r="AY413" s="246" t="s">
        <v>123</v>
      </c>
    </row>
    <row r="414" s="15" customFormat="1">
      <c r="A414" s="15"/>
      <c r="B414" s="247"/>
      <c r="C414" s="248"/>
      <c r="D414" s="227" t="s">
        <v>187</v>
      </c>
      <c r="E414" s="249" t="s">
        <v>19</v>
      </c>
      <c r="F414" s="250" t="s">
        <v>205</v>
      </c>
      <c r="G414" s="248"/>
      <c r="H414" s="251">
        <v>1192.607</v>
      </c>
      <c r="I414" s="252"/>
      <c r="J414" s="248"/>
      <c r="K414" s="248"/>
      <c r="L414" s="253"/>
      <c r="M414" s="254"/>
      <c r="N414" s="255"/>
      <c r="O414" s="255"/>
      <c r="P414" s="255"/>
      <c r="Q414" s="255"/>
      <c r="R414" s="255"/>
      <c r="S414" s="255"/>
      <c r="T414" s="256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57" t="s">
        <v>187</v>
      </c>
      <c r="AU414" s="257" t="s">
        <v>80</v>
      </c>
      <c r="AV414" s="15" t="s">
        <v>122</v>
      </c>
      <c r="AW414" s="15" t="s">
        <v>33</v>
      </c>
      <c r="AX414" s="15" t="s">
        <v>80</v>
      </c>
      <c r="AY414" s="257" t="s">
        <v>123</v>
      </c>
    </row>
    <row r="415" s="2" customFormat="1" ht="33" customHeight="1">
      <c r="A415" s="41"/>
      <c r="B415" s="42"/>
      <c r="C415" s="199" t="s">
        <v>543</v>
      </c>
      <c r="D415" s="199" t="s">
        <v>124</v>
      </c>
      <c r="E415" s="200" t="s">
        <v>663</v>
      </c>
      <c r="F415" s="201" t="s">
        <v>664</v>
      </c>
      <c r="G415" s="202" t="s">
        <v>284</v>
      </c>
      <c r="H415" s="203">
        <v>0.97199999999999998</v>
      </c>
      <c r="I415" s="204"/>
      <c r="J415" s="205">
        <f>ROUND(I415*H415,2)</f>
        <v>0</v>
      </c>
      <c r="K415" s="201" t="s">
        <v>253</v>
      </c>
      <c r="L415" s="47"/>
      <c r="M415" s="206" t="s">
        <v>19</v>
      </c>
      <c r="N415" s="207" t="s">
        <v>43</v>
      </c>
      <c r="O415" s="87"/>
      <c r="P415" s="208">
        <f>O415*H415</f>
        <v>0</v>
      </c>
      <c r="Q415" s="208">
        <v>2.5018699999999998</v>
      </c>
      <c r="R415" s="208">
        <f>Q415*H415</f>
        <v>2.4318176399999998</v>
      </c>
      <c r="S415" s="208">
        <v>0</v>
      </c>
      <c r="T415" s="209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10" t="s">
        <v>122</v>
      </c>
      <c r="AT415" s="210" t="s">
        <v>124</v>
      </c>
      <c r="AU415" s="210" t="s">
        <v>80</v>
      </c>
      <c r="AY415" s="20" t="s">
        <v>123</v>
      </c>
      <c r="BE415" s="211">
        <f>IF(N415="základní",J415,0)</f>
        <v>0</v>
      </c>
      <c r="BF415" s="211">
        <f>IF(N415="snížená",J415,0)</f>
        <v>0</v>
      </c>
      <c r="BG415" s="211">
        <f>IF(N415="zákl. přenesená",J415,0)</f>
        <v>0</v>
      </c>
      <c r="BH415" s="211">
        <f>IF(N415="sníž. přenesená",J415,0)</f>
        <v>0</v>
      </c>
      <c r="BI415" s="211">
        <f>IF(N415="nulová",J415,0)</f>
        <v>0</v>
      </c>
      <c r="BJ415" s="20" t="s">
        <v>80</v>
      </c>
      <c r="BK415" s="211">
        <f>ROUND(I415*H415,2)</f>
        <v>0</v>
      </c>
      <c r="BL415" s="20" t="s">
        <v>122</v>
      </c>
      <c r="BM415" s="210" t="s">
        <v>665</v>
      </c>
    </row>
    <row r="416" s="2" customFormat="1">
      <c r="A416" s="41"/>
      <c r="B416" s="42"/>
      <c r="C416" s="43"/>
      <c r="D416" s="259" t="s">
        <v>255</v>
      </c>
      <c r="E416" s="43"/>
      <c r="F416" s="260" t="s">
        <v>666</v>
      </c>
      <c r="G416" s="43"/>
      <c r="H416" s="43"/>
      <c r="I416" s="261"/>
      <c r="J416" s="43"/>
      <c r="K416" s="43"/>
      <c r="L416" s="47"/>
      <c r="M416" s="265"/>
      <c r="N416" s="266"/>
      <c r="O416" s="87"/>
      <c r="P416" s="87"/>
      <c r="Q416" s="87"/>
      <c r="R416" s="87"/>
      <c r="S416" s="87"/>
      <c r="T416" s="88"/>
      <c r="U416" s="41"/>
      <c r="V416" s="41"/>
      <c r="W416" s="41"/>
      <c r="X416" s="41"/>
      <c r="Y416" s="41"/>
      <c r="Z416" s="41"/>
      <c r="AA416" s="41"/>
      <c r="AB416" s="41"/>
      <c r="AC416" s="41"/>
      <c r="AD416" s="41"/>
      <c r="AE416" s="41"/>
      <c r="AT416" s="20" t="s">
        <v>255</v>
      </c>
      <c r="AU416" s="20" t="s">
        <v>80</v>
      </c>
    </row>
    <row r="417" s="13" customFormat="1">
      <c r="A417" s="13"/>
      <c r="B417" s="225"/>
      <c r="C417" s="226"/>
      <c r="D417" s="227" t="s">
        <v>187</v>
      </c>
      <c r="E417" s="228" t="s">
        <v>19</v>
      </c>
      <c r="F417" s="229" t="s">
        <v>667</v>
      </c>
      <c r="G417" s="226"/>
      <c r="H417" s="228" t="s">
        <v>19</v>
      </c>
      <c r="I417" s="230"/>
      <c r="J417" s="226"/>
      <c r="K417" s="226"/>
      <c r="L417" s="231"/>
      <c r="M417" s="232"/>
      <c r="N417" s="233"/>
      <c r="O417" s="233"/>
      <c r="P417" s="233"/>
      <c r="Q417" s="233"/>
      <c r="R417" s="233"/>
      <c r="S417" s="233"/>
      <c r="T417" s="234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35" t="s">
        <v>187</v>
      </c>
      <c r="AU417" s="235" t="s">
        <v>80</v>
      </c>
      <c r="AV417" s="13" t="s">
        <v>80</v>
      </c>
      <c r="AW417" s="13" t="s">
        <v>33</v>
      </c>
      <c r="AX417" s="13" t="s">
        <v>72</v>
      </c>
      <c r="AY417" s="235" t="s">
        <v>123</v>
      </c>
    </row>
    <row r="418" s="14" customFormat="1">
      <c r="A418" s="14"/>
      <c r="B418" s="236"/>
      <c r="C418" s="237"/>
      <c r="D418" s="227" t="s">
        <v>187</v>
      </c>
      <c r="E418" s="238" t="s">
        <v>19</v>
      </c>
      <c r="F418" s="239" t="s">
        <v>668</v>
      </c>
      <c r="G418" s="237"/>
      <c r="H418" s="240">
        <v>0.97199999999999998</v>
      </c>
      <c r="I418" s="241"/>
      <c r="J418" s="237"/>
      <c r="K418" s="237"/>
      <c r="L418" s="242"/>
      <c r="M418" s="243"/>
      <c r="N418" s="244"/>
      <c r="O418" s="244"/>
      <c r="P418" s="244"/>
      <c r="Q418" s="244"/>
      <c r="R418" s="244"/>
      <c r="S418" s="244"/>
      <c r="T418" s="24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6" t="s">
        <v>187</v>
      </c>
      <c r="AU418" s="246" t="s">
        <v>80</v>
      </c>
      <c r="AV418" s="14" t="s">
        <v>82</v>
      </c>
      <c r="AW418" s="14" t="s">
        <v>33</v>
      </c>
      <c r="AX418" s="14" t="s">
        <v>72</v>
      </c>
      <c r="AY418" s="246" t="s">
        <v>123</v>
      </c>
    </row>
    <row r="419" s="15" customFormat="1">
      <c r="A419" s="15"/>
      <c r="B419" s="247"/>
      <c r="C419" s="248"/>
      <c r="D419" s="227" t="s">
        <v>187</v>
      </c>
      <c r="E419" s="249" t="s">
        <v>19</v>
      </c>
      <c r="F419" s="250" t="s">
        <v>205</v>
      </c>
      <c r="G419" s="248"/>
      <c r="H419" s="251">
        <v>0.97199999999999998</v>
      </c>
      <c r="I419" s="252"/>
      <c r="J419" s="248"/>
      <c r="K419" s="248"/>
      <c r="L419" s="253"/>
      <c r="M419" s="254"/>
      <c r="N419" s="255"/>
      <c r="O419" s="255"/>
      <c r="P419" s="255"/>
      <c r="Q419" s="255"/>
      <c r="R419" s="255"/>
      <c r="S419" s="255"/>
      <c r="T419" s="256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57" t="s">
        <v>187</v>
      </c>
      <c r="AU419" s="257" t="s">
        <v>80</v>
      </c>
      <c r="AV419" s="15" t="s">
        <v>122</v>
      </c>
      <c r="AW419" s="15" t="s">
        <v>33</v>
      </c>
      <c r="AX419" s="15" t="s">
        <v>80</v>
      </c>
      <c r="AY419" s="257" t="s">
        <v>123</v>
      </c>
    </row>
    <row r="420" s="2" customFormat="1" ht="33" customHeight="1">
      <c r="A420" s="41"/>
      <c r="B420" s="42"/>
      <c r="C420" s="199" t="s">
        <v>669</v>
      </c>
      <c r="D420" s="199" t="s">
        <v>124</v>
      </c>
      <c r="E420" s="200" t="s">
        <v>670</v>
      </c>
      <c r="F420" s="201" t="s">
        <v>671</v>
      </c>
      <c r="G420" s="202" t="s">
        <v>284</v>
      </c>
      <c r="H420" s="203">
        <v>2.1200000000000001</v>
      </c>
      <c r="I420" s="204"/>
      <c r="J420" s="205">
        <f>ROUND(I420*H420,2)</f>
        <v>0</v>
      </c>
      <c r="K420" s="201" t="s">
        <v>253</v>
      </c>
      <c r="L420" s="47"/>
      <c r="M420" s="206" t="s">
        <v>19</v>
      </c>
      <c r="N420" s="207" t="s">
        <v>43</v>
      </c>
      <c r="O420" s="87"/>
      <c r="P420" s="208">
        <f>O420*H420</f>
        <v>0</v>
      </c>
      <c r="Q420" s="208">
        <v>2.5018699999999998</v>
      </c>
      <c r="R420" s="208">
        <f>Q420*H420</f>
        <v>5.3039643999999999</v>
      </c>
      <c r="S420" s="208">
        <v>0</v>
      </c>
      <c r="T420" s="209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10" t="s">
        <v>122</v>
      </c>
      <c r="AT420" s="210" t="s">
        <v>124</v>
      </c>
      <c r="AU420" s="210" t="s">
        <v>80</v>
      </c>
      <c r="AY420" s="20" t="s">
        <v>123</v>
      </c>
      <c r="BE420" s="211">
        <f>IF(N420="základní",J420,0)</f>
        <v>0</v>
      </c>
      <c r="BF420" s="211">
        <f>IF(N420="snížená",J420,0)</f>
        <v>0</v>
      </c>
      <c r="BG420" s="211">
        <f>IF(N420="zákl. přenesená",J420,0)</f>
        <v>0</v>
      </c>
      <c r="BH420" s="211">
        <f>IF(N420="sníž. přenesená",J420,0)</f>
        <v>0</v>
      </c>
      <c r="BI420" s="211">
        <f>IF(N420="nulová",J420,0)</f>
        <v>0</v>
      </c>
      <c r="BJ420" s="20" t="s">
        <v>80</v>
      </c>
      <c r="BK420" s="211">
        <f>ROUND(I420*H420,2)</f>
        <v>0</v>
      </c>
      <c r="BL420" s="20" t="s">
        <v>122</v>
      </c>
      <c r="BM420" s="210" t="s">
        <v>672</v>
      </c>
    </row>
    <row r="421" s="2" customFormat="1">
      <c r="A421" s="41"/>
      <c r="B421" s="42"/>
      <c r="C421" s="43"/>
      <c r="D421" s="259" t="s">
        <v>255</v>
      </c>
      <c r="E421" s="43"/>
      <c r="F421" s="260" t="s">
        <v>673</v>
      </c>
      <c r="G421" s="43"/>
      <c r="H421" s="43"/>
      <c r="I421" s="261"/>
      <c r="J421" s="43"/>
      <c r="K421" s="43"/>
      <c r="L421" s="47"/>
      <c r="M421" s="265"/>
      <c r="N421" s="266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255</v>
      </c>
      <c r="AU421" s="20" t="s">
        <v>80</v>
      </c>
    </row>
    <row r="422" s="13" customFormat="1">
      <c r="A422" s="13"/>
      <c r="B422" s="225"/>
      <c r="C422" s="226"/>
      <c r="D422" s="227" t="s">
        <v>187</v>
      </c>
      <c r="E422" s="228" t="s">
        <v>19</v>
      </c>
      <c r="F422" s="229" t="s">
        <v>667</v>
      </c>
      <c r="G422" s="226"/>
      <c r="H422" s="228" t="s">
        <v>19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187</v>
      </c>
      <c r="AU422" s="235" t="s">
        <v>80</v>
      </c>
      <c r="AV422" s="13" t="s">
        <v>80</v>
      </c>
      <c r="AW422" s="13" t="s">
        <v>33</v>
      </c>
      <c r="AX422" s="13" t="s">
        <v>72</v>
      </c>
      <c r="AY422" s="235" t="s">
        <v>123</v>
      </c>
    </row>
    <row r="423" s="14" customFormat="1">
      <c r="A423" s="14"/>
      <c r="B423" s="236"/>
      <c r="C423" s="237"/>
      <c r="D423" s="227" t="s">
        <v>187</v>
      </c>
      <c r="E423" s="238" t="s">
        <v>19</v>
      </c>
      <c r="F423" s="239" t="s">
        <v>674</v>
      </c>
      <c r="G423" s="237"/>
      <c r="H423" s="240">
        <v>0.5</v>
      </c>
      <c r="I423" s="241"/>
      <c r="J423" s="237"/>
      <c r="K423" s="237"/>
      <c r="L423" s="242"/>
      <c r="M423" s="243"/>
      <c r="N423" s="244"/>
      <c r="O423" s="244"/>
      <c r="P423" s="244"/>
      <c r="Q423" s="244"/>
      <c r="R423" s="244"/>
      <c r="S423" s="244"/>
      <c r="T423" s="24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46" t="s">
        <v>187</v>
      </c>
      <c r="AU423" s="246" t="s">
        <v>80</v>
      </c>
      <c r="AV423" s="14" t="s">
        <v>82</v>
      </c>
      <c r="AW423" s="14" t="s">
        <v>33</v>
      </c>
      <c r="AX423" s="14" t="s">
        <v>72</v>
      </c>
      <c r="AY423" s="246" t="s">
        <v>123</v>
      </c>
    </row>
    <row r="424" s="14" customFormat="1">
      <c r="A424" s="14"/>
      <c r="B424" s="236"/>
      <c r="C424" s="237"/>
      <c r="D424" s="227" t="s">
        <v>187</v>
      </c>
      <c r="E424" s="238" t="s">
        <v>19</v>
      </c>
      <c r="F424" s="239" t="s">
        <v>675</v>
      </c>
      <c r="G424" s="237"/>
      <c r="H424" s="240">
        <v>1.6200000000000001</v>
      </c>
      <c r="I424" s="241"/>
      <c r="J424" s="237"/>
      <c r="K424" s="237"/>
      <c r="L424" s="242"/>
      <c r="M424" s="243"/>
      <c r="N424" s="244"/>
      <c r="O424" s="244"/>
      <c r="P424" s="244"/>
      <c r="Q424" s="244"/>
      <c r="R424" s="244"/>
      <c r="S424" s="244"/>
      <c r="T424" s="24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6" t="s">
        <v>187</v>
      </c>
      <c r="AU424" s="246" t="s">
        <v>80</v>
      </c>
      <c r="AV424" s="14" t="s">
        <v>82</v>
      </c>
      <c r="AW424" s="14" t="s">
        <v>33</v>
      </c>
      <c r="AX424" s="14" t="s">
        <v>72</v>
      </c>
      <c r="AY424" s="246" t="s">
        <v>123</v>
      </c>
    </row>
    <row r="425" s="15" customFormat="1">
      <c r="A425" s="15"/>
      <c r="B425" s="247"/>
      <c r="C425" s="248"/>
      <c r="D425" s="227" t="s">
        <v>187</v>
      </c>
      <c r="E425" s="249" t="s">
        <v>19</v>
      </c>
      <c r="F425" s="250" t="s">
        <v>205</v>
      </c>
      <c r="G425" s="248"/>
      <c r="H425" s="251">
        <v>2.1200000000000001</v>
      </c>
      <c r="I425" s="252"/>
      <c r="J425" s="248"/>
      <c r="K425" s="248"/>
      <c r="L425" s="253"/>
      <c r="M425" s="254"/>
      <c r="N425" s="255"/>
      <c r="O425" s="255"/>
      <c r="P425" s="255"/>
      <c r="Q425" s="255"/>
      <c r="R425" s="255"/>
      <c r="S425" s="255"/>
      <c r="T425" s="256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57" t="s">
        <v>187</v>
      </c>
      <c r="AU425" s="257" t="s">
        <v>80</v>
      </c>
      <c r="AV425" s="15" t="s">
        <v>122</v>
      </c>
      <c r="AW425" s="15" t="s">
        <v>33</v>
      </c>
      <c r="AX425" s="15" t="s">
        <v>80</v>
      </c>
      <c r="AY425" s="257" t="s">
        <v>123</v>
      </c>
    </row>
    <row r="426" s="2" customFormat="1" ht="16.5" customHeight="1">
      <c r="A426" s="41"/>
      <c r="B426" s="42"/>
      <c r="C426" s="199" t="s">
        <v>676</v>
      </c>
      <c r="D426" s="199" t="s">
        <v>124</v>
      </c>
      <c r="E426" s="200" t="s">
        <v>677</v>
      </c>
      <c r="F426" s="201" t="s">
        <v>678</v>
      </c>
      <c r="G426" s="202" t="s">
        <v>185</v>
      </c>
      <c r="H426" s="203">
        <v>10.6</v>
      </c>
      <c r="I426" s="204"/>
      <c r="J426" s="205">
        <f>ROUND(I426*H426,2)</f>
        <v>0</v>
      </c>
      <c r="K426" s="201" t="s">
        <v>253</v>
      </c>
      <c r="L426" s="47"/>
      <c r="M426" s="206" t="s">
        <v>19</v>
      </c>
      <c r="N426" s="207" t="s">
        <v>43</v>
      </c>
      <c r="O426" s="87"/>
      <c r="P426" s="208">
        <f>O426*H426</f>
        <v>0</v>
      </c>
      <c r="Q426" s="208">
        <v>0.0026900000000000001</v>
      </c>
      <c r="R426" s="208">
        <f>Q426*H426</f>
        <v>0.028514000000000001</v>
      </c>
      <c r="S426" s="208">
        <v>0</v>
      </c>
      <c r="T426" s="209">
        <f>S426*H426</f>
        <v>0</v>
      </c>
      <c r="U426" s="41"/>
      <c r="V426" s="41"/>
      <c r="W426" s="41"/>
      <c r="X426" s="41"/>
      <c r="Y426" s="41"/>
      <c r="Z426" s="41"/>
      <c r="AA426" s="41"/>
      <c r="AB426" s="41"/>
      <c r="AC426" s="41"/>
      <c r="AD426" s="41"/>
      <c r="AE426" s="41"/>
      <c r="AR426" s="210" t="s">
        <v>122</v>
      </c>
      <c r="AT426" s="210" t="s">
        <v>124</v>
      </c>
      <c r="AU426" s="210" t="s">
        <v>80</v>
      </c>
      <c r="AY426" s="20" t="s">
        <v>123</v>
      </c>
      <c r="BE426" s="211">
        <f>IF(N426="základní",J426,0)</f>
        <v>0</v>
      </c>
      <c r="BF426" s="211">
        <f>IF(N426="snížená",J426,0)</f>
        <v>0</v>
      </c>
      <c r="BG426" s="211">
        <f>IF(N426="zákl. přenesená",J426,0)</f>
        <v>0</v>
      </c>
      <c r="BH426" s="211">
        <f>IF(N426="sníž. přenesená",J426,0)</f>
        <v>0</v>
      </c>
      <c r="BI426" s="211">
        <f>IF(N426="nulová",J426,0)</f>
        <v>0</v>
      </c>
      <c r="BJ426" s="20" t="s">
        <v>80</v>
      </c>
      <c r="BK426" s="211">
        <f>ROUND(I426*H426,2)</f>
        <v>0</v>
      </c>
      <c r="BL426" s="20" t="s">
        <v>122</v>
      </c>
      <c r="BM426" s="210" t="s">
        <v>679</v>
      </c>
    </row>
    <row r="427" s="2" customFormat="1">
      <c r="A427" s="41"/>
      <c r="B427" s="42"/>
      <c r="C427" s="43"/>
      <c r="D427" s="259" t="s">
        <v>255</v>
      </c>
      <c r="E427" s="43"/>
      <c r="F427" s="260" t="s">
        <v>680</v>
      </c>
      <c r="G427" s="43"/>
      <c r="H427" s="43"/>
      <c r="I427" s="261"/>
      <c r="J427" s="43"/>
      <c r="K427" s="43"/>
      <c r="L427" s="47"/>
      <c r="M427" s="265"/>
      <c r="N427" s="266"/>
      <c r="O427" s="87"/>
      <c r="P427" s="87"/>
      <c r="Q427" s="87"/>
      <c r="R427" s="87"/>
      <c r="S427" s="87"/>
      <c r="T427" s="88"/>
      <c r="U427" s="41"/>
      <c r="V427" s="41"/>
      <c r="W427" s="41"/>
      <c r="X427" s="41"/>
      <c r="Y427" s="41"/>
      <c r="Z427" s="41"/>
      <c r="AA427" s="41"/>
      <c r="AB427" s="41"/>
      <c r="AC427" s="41"/>
      <c r="AD427" s="41"/>
      <c r="AE427" s="41"/>
      <c r="AT427" s="20" t="s">
        <v>255</v>
      </c>
      <c r="AU427" s="20" t="s">
        <v>80</v>
      </c>
    </row>
    <row r="428" s="14" customFormat="1">
      <c r="A428" s="14"/>
      <c r="B428" s="236"/>
      <c r="C428" s="237"/>
      <c r="D428" s="227" t="s">
        <v>187</v>
      </c>
      <c r="E428" s="238" t="s">
        <v>19</v>
      </c>
      <c r="F428" s="239" t="s">
        <v>681</v>
      </c>
      <c r="G428" s="237"/>
      <c r="H428" s="240">
        <v>10.6</v>
      </c>
      <c r="I428" s="241"/>
      <c r="J428" s="237"/>
      <c r="K428" s="237"/>
      <c r="L428" s="242"/>
      <c r="M428" s="243"/>
      <c r="N428" s="244"/>
      <c r="O428" s="244"/>
      <c r="P428" s="244"/>
      <c r="Q428" s="244"/>
      <c r="R428" s="244"/>
      <c r="S428" s="244"/>
      <c r="T428" s="24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46" t="s">
        <v>187</v>
      </c>
      <c r="AU428" s="246" t="s">
        <v>80</v>
      </c>
      <c r="AV428" s="14" t="s">
        <v>82</v>
      </c>
      <c r="AW428" s="14" t="s">
        <v>33</v>
      </c>
      <c r="AX428" s="14" t="s">
        <v>80</v>
      </c>
      <c r="AY428" s="246" t="s">
        <v>123</v>
      </c>
    </row>
    <row r="429" s="2" customFormat="1" ht="16.5" customHeight="1">
      <c r="A429" s="41"/>
      <c r="B429" s="42"/>
      <c r="C429" s="199" t="s">
        <v>682</v>
      </c>
      <c r="D429" s="199" t="s">
        <v>124</v>
      </c>
      <c r="E429" s="200" t="s">
        <v>683</v>
      </c>
      <c r="F429" s="201" t="s">
        <v>684</v>
      </c>
      <c r="G429" s="202" t="s">
        <v>185</v>
      </c>
      <c r="H429" s="203">
        <v>10.6</v>
      </c>
      <c r="I429" s="204"/>
      <c r="J429" s="205">
        <f>ROUND(I429*H429,2)</f>
        <v>0</v>
      </c>
      <c r="K429" s="201" t="s">
        <v>253</v>
      </c>
      <c r="L429" s="47"/>
      <c r="M429" s="206" t="s">
        <v>19</v>
      </c>
      <c r="N429" s="207" t="s">
        <v>43</v>
      </c>
      <c r="O429" s="87"/>
      <c r="P429" s="208">
        <f>O429*H429</f>
        <v>0</v>
      </c>
      <c r="Q429" s="208">
        <v>0</v>
      </c>
      <c r="R429" s="208">
        <f>Q429*H429</f>
        <v>0</v>
      </c>
      <c r="S429" s="208">
        <v>0</v>
      </c>
      <c r="T429" s="209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10" t="s">
        <v>122</v>
      </c>
      <c r="AT429" s="210" t="s">
        <v>124</v>
      </c>
      <c r="AU429" s="210" t="s">
        <v>80</v>
      </c>
      <c r="AY429" s="20" t="s">
        <v>123</v>
      </c>
      <c r="BE429" s="211">
        <f>IF(N429="základní",J429,0)</f>
        <v>0</v>
      </c>
      <c r="BF429" s="211">
        <f>IF(N429="snížená",J429,0)</f>
        <v>0</v>
      </c>
      <c r="BG429" s="211">
        <f>IF(N429="zákl. přenesená",J429,0)</f>
        <v>0</v>
      </c>
      <c r="BH429" s="211">
        <f>IF(N429="sníž. přenesená",J429,0)</f>
        <v>0</v>
      </c>
      <c r="BI429" s="211">
        <f>IF(N429="nulová",J429,0)</f>
        <v>0</v>
      </c>
      <c r="BJ429" s="20" t="s">
        <v>80</v>
      </c>
      <c r="BK429" s="211">
        <f>ROUND(I429*H429,2)</f>
        <v>0</v>
      </c>
      <c r="BL429" s="20" t="s">
        <v>122</v>
      </c>
      <c r="BM429" s="210" t="s">
        <v>685</v>
      </c>
    </row>
    <row r="430" s="2" customFormat="1">
      <c r="A430" s="41"/>
      <c r="B430" s="42"/>
      <c r="C430" s="43"/>
      <c r="D430" s="259" t="s">
        <v>255</v>
      </c>
      <c r="E430" s="43"/>
      <c r="F430" s="260" t="s">
        <v>686</v>
      </c>
      <c r="G430" s="43"/>
      <c r="H430" s="43"/>
      <c r="I430" s="261"/>
      <c r="J430" s="43"/>
      <c r="K430" s="43"/>
      <c r="L430" s="47"/>
      <c r="M430" s="265"/>
      <c r="N430" s="266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255</v>
      </c>
      <c r="AU430" s="20" t="s">
        <v>80</v>
      </c>
    </row>
    <row r="431" s="14" customFormat="1">
      <c r="A431" s="14"/>
      <c r="B431" s="236"/>
      <c r="C431" s="237"/>
      <c r="D431" s="227" t="s">
        <v>187</v>
      </c>
      <c r="E431" s="238" t="s">
        <v>19</v>
      </c>
      <c r="F431" s="239" t="s">
        <v>681</v>
      </c>
      <c r="G431" s="237"/>
      <c r="H431" s="240">
        <v>10.6</v>
      </c>
      <c r="I431" s="241"/>
      <c r="J431" s="237"/>
      <c r="K431" s="237"/>
      <c r="L431" s="242"/>
      <c r="M431" s="243"/>
      <c r="N431" s="244"/>
      <c r="O431" s="244"/>
      <c r="P431" s="244"/>
      <c r="Q431" s="244"/>
      <c r="R431" s="244"/>
      <c r="S431" s="244"/>
      <c r="T431" s="24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6" t="s">
        <v>187</v>
      </c>
      <c r="AU431" s="246" t="s">
        <v>80</v>
      </c>
      <c r="AV431" s="14" t="s">
        <v>82</v>
      </c>
      <c r="AW431" s="14" t="s">
        <v>33</v>
      </c>
      <c r="AX431" s="14" t="s">
        <v>80</v>
      </c>
      <c r="AY431" s="246" t="s">
        <v>123</v>
      </c>
    </row>
    <row r="432" s="2" customFormat="1" ht="24.15" customHeight="1">
      <c r="A432" s="41"/>
      <c r="B432" s="42"/>
      <c r="C432" s="199" t="s">
        <v>687</v>
      </c>
      <c r="D432" s="199" t="s">
        <v>124</v>
      </c>
      <c r="E432" s="200" t="s">
        <v>688</v>
      </c>
      <c r="F432" s="201" t="s">
        <v>689</v>
      </c>
      <c r="G432" s="202" t="s">
        <v>519</v>
      </c>
      <c r="H432" s="203">
        <v>0.16900000000000001</v>
      </c>
      <c r="I432" s="204"/>
      <c r="J432" s="205">
        <f>ROUND(I432*H432,2)</f>
        <v>0</v>
      </c>
      <c r="K432" s="201" t="s">
        <v>253</v>
      </c>
      <c r="L432" s="47"/>
      <c r="M432" s="206" t="s">
        <v>19</v>
      </c>
      <c r="N432" s="207" t="s">
        <v>43</v>
      </c>
      <c r="O432" s="87"/>
      <c r="P432" s="208">
        <f>O432*H432</f>
        <v>0</v>
      </c>
      <c r="Q432" s="208">
        <v>1.0606199999999999</v>
      </c>
      <c r="R432" s="208">
        <f>Q432*H432</f>
        <v>0.17924477999999999</v>
      </c>
      <c r="S432" s="208">
        <v>0</v>
      </c>
      <c r="T432" s="209">
        <f>S432*H432</f>
        <v>0</v>
      </c>
      <c r="U432" s="41"/>
      <c r="V432" s="41"/>
      <c r="W432" s="41"/>
      <c r="X432" s="41"/>
      <c r="Y432" s="41"/>
      <c r="Z432" s="41"/>
      <c r="AA432" s="41"/>
      <c r="AB432" s="41"/>
      <c r="AC432" s="41"/>
      <c r="AD432" s="41"/>
      <c r="AE432" s="41"/>
      <c r="AR432" s="210" t="s">
        <v>122</v>
      </c>
      <c r="AT432" s="210" t="s">
        <v>124</v>
      </c>
      <c r="AU432" s="210" t="s">
        <v>80</v>
      </c>
      <c r="AY432" s="20" t="s">
        <v>123</v>
      </c>
      <c r="BE432" s="211">
        <f>IF(N432="základní",J432,0)</f>
        <v>0</v>
      </c>
      <c r="BF432" s="211">
        <f>IF(N432="snížená",J432,0)</f>
        <v>0</v>
      </c>
      <c r="BG432" s="211">
        <f>IF(N432="zákl. přenesená",J432,0)</f>
        <v>0</v>
      </c>
      <c r="BH432" s="211">
        <f>IF(N432="sníž. přenesená",J432,0)</f>
        <v>0</v>
      </c>
      <c r="BI432" s="211">
        <f>IF(N432="nulová",J432,0)</f>
        <v>0</v>
      </c>
      <c r="BJ432" s="20" t="s">
        <v>80</v>
      </c>
      <c r="BK432" s="211">
        <f>ROUND(I432*H432,2)</f>
        <v>0</v>
      </c>
      <c r="BL432" s="20" t="s">
        <v>122</v>
      </c>
      <c r="BM432" s="210" t="s">
        <v>690</v>
      </c>
    </row>
    <row r="433" s="2" customFormat="1">
      <c r="A433" s="41"/>
      <c r="B433" s="42"/>
      <c r="C433" s="43"/>
      <c r="D433" s="259" t="s">
        <v>255</v>
      </c>
      <c r="E433" s="43"/>
      <c r="F433" s="260" t="s">
        <v>691</v>
      </c>
      <c r="G433" s="43"/>
      <c r="H433" s="43"/>
      <c r="I433" s="261"/>
      <c r="J433" s="43"/>
      <c r="K433" s="43"/>
      <c r="L433" s="47"/>
      <c r="M433" s="265"/>
      <c r="N433" s="266"/>
      <c r="O433" s="87"/>
      <c r="P433" s="87"/>
      <c r="Q433" s="87"/>
      <c r="R433" s="87"/>
      <c r="S433" s="87"/>
      <c r="T433" s="88"/>
      <c r="U433" s="41"/>
      <c r="V433" s="41"/>
      <c r="W433" s="41"/>
      <c r="X433" s="41"/>
      <c r="Y433" s="41"/>
      <c r="Z433" s="41"/>
      <c r="AA433" s="41"/>
      <c r="AB433" s="41"/>
      <c r="AC433" s="41"/>
      <c r="AD433" s="41"/>
      <c r="AE433" s="41"/>
      <c r="AT433" s="20" t="s">
        <v>255</v>
      </c>
      <c r="AU433" s="20" t="s">
        <v>80</v>
      </c>
    </row>
    <row r="434" s="13" customFormat="1">
      <c r="A434" s="13"/>
      <c r="B434" s="225"/>
      <c r="C434" s="226"/>
      <c r="D434" s="227" t="s">
        <v>187</v>
      </c>
      <c r="E434" s="228" t="s">
        <v>19</v>
      </c>
      <c r="F434" s="229" t="s">
        <v>692</v>
      </c>
      <c r="G434" s="226"/>
      <c r="H434" s="228" t="s">
        <v>19</v>
      </c>
      <c r="I434" s="230"/>
      <c r="J434" s="226"/>
      <c r="K434" s="226"/>
      <c r="L434" s="231"/>
      <c r="M434" s="232"/>
      <c r="N434" s="233"/>
      <c r="O434" s="233"/>
      <c r="P434" s="233"/>
      <c r="Q434" s="233"/>
      <c r="R434" s="233"/>
      <c r="S434" s="233"/>
      <c r="T434" s="234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35" t="s">
        <v>187</v>
      </c>
      <c r="AU434" s="235" t="s">
        <v>80</v>
      </c>
      <c r="AV434" s="13" t="s">
        <v>80</v>
      </c>
      <c r="AW434" s="13" t="s">
        <v>33</v>
      </c>
      <c r="AX434" s="13" t="s">
        <v>72</v>
      </c>
      <c r="AY434" s="235" t="s">
        <v>123</v>
      </c>
    </row>
    <row r="435" s="13" customFormat="1">
      <c r="A435" s="13"/>
      <c r="B435" s="225"/>
      <c r="C435" s="226"/>
      <c r="D435" s="227" t="s">
        <v>187</v>
      </c>
      <c r="E435" s="228" t="s">
        <v>19</v>
      </c>
      <c r="F435" s="229" t="s">
        <v>693</v>
      </c>
      <c r="G435" s="226"/>
      <c r="H435" s="228" t="s">
        <v>19</v>
      </c>
      <c r="I435" s="230"/>
      <c r="J435" s="226"/>
      <c r="K435" s="226"/>
      <c r="L435" s="231"/>
      <c r="M435" s="232"/>
      <c r="N435" s="233"/>
      <c r="O435" s="233"/>
      <c r="P435" s="233"/>
      <c r="Q435" s="233"/>
      <c r="R435" s="233"/>
      <c r="S435" s="233"/>
      <c r="T435" s="234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5" t="s">
        <v>187</v>
      </c>
      <c r="AU435" s="235" t="s">
        <v>80</v>
      </c>
      <c r="AV435" s="13" t="s">
        <v>80</v>
      </c>
      <c r="AW435" s="13" t="s">
        <v>33</v>
      </c>
      <c r="AX435" s="13" t="s">
        <v>72</v>
      </c>
      <c r="AY435" s="235" t="s">
        <v>123</v>
      </c>
    </row>
    <row r="436" s="14" customFormat="1">
      <c r="A436" s="14"/>
      <c r="B436" s="236"/>
      <c r="C436" s="237"/>
      <c r="D436" s="227" t="s">
        <v>187</v>
      </c>
      <c r="E436" s="238" t="s">
        <v>19</v>
      </c>
      <c r="F436" s="239" t="s">
        <v>694</v>
      </c>
      <c r="G436" s="237"/>
      <c r="H436" s="240">
        <v>0.0089999999999999993</v>
      </c>
      <c r="I436" s="241"/>
      <c r="J436" s="237"/>
      <c r="K436" s="237"/>
      <c r="L436" s="242"/>
      <c r="M436" s="243"/>
      <c r="N436" s="244"/>
      <c r="O436" s="244"/>
      <c r="P436" s="244"/>
      <c r="Q436" s="244"/>
      <c r="R436" s="244"/>
      <c r="S436" s="244"/>
      <c r="T436" s="245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46" t="s">
        <v>187</v>
      </c>
      <c r="AU436" s="246" t="s">
        <v>80</v>
      </c>
      <c r="AV436" s="14" t="s">
        <v>82</v>
      </c>
      <c r="AW436" s="14" t="s">
        <v>33</v>
      </c>
      <c r="AX436" s="14" t="s">
        <v>72</v>
      </c>
      <c r="AY436" s="246" t="s">
        <v>123</v>
      </c>
    </row>
    <row r="437" s="14" customFormat="1">
      <c r="A437" s="14"/>
      <c r="B437" s="236"/>
      <c r="C437" s="237"/>
      <c r="D437" s="227" t="s">
        <v>187</v>
      </c>
      <c r="E437" s="238" t="s">
        <v>19</v>
      </c>
      <c r="F437" s="239" t="s">
        <v>695</v>
      </c>
      <c r="G437" s="237"/>
      <c r="H437" s="240">
        <v>0.032000000000000001</v>
      </c>
      <c r="I437" s="241"/>
      <c r="J437" s="237"/>
      <c r="K437" s="237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187</v>
      </c>
      <c r="AU437" s="246" t="s">
        <v>80</v>
      </c>
      <c r="AV437" s="14" t="s">
        <v>82</v>
      </c>
      <c r="AW437" s="14" t="s">
        <v>33</v>
      </c>
      <c r="AX437" s="14" t="s">
        <v>72</v>
      </c>
      <c r="AY437" s="246" t="s">
        <v>123</v>
      </c>
    </row>
    <row r="438" s="14" customFormat="1">
      <c r="A438" s="14"/>
      <c r="B438" s="236"/>
      <c r="C438" s="237"/>
      <c r="D438" s="227" t="s">
        <v>187</v>
      </c>
      <c r="E438" s="238" t="s">
        <v>19</v>
      </c>
      <c r="F438" s="239" t="s">
        <v>696</v>
      </c>
      <c r="G438" s="237"/>
      <c r="H438" s="240">
        <v>0.059999999999999998</v>
      </c>
      <c r="I438" s="241"/>
      <c r="J438" s="237"/>
      <c r="K438" s="237"/>
      <c r="L438" s="242"/>
      <c r="M438" s="243"/>
      <c r="N438" s="244"/>
      <c r="O438" s="244"/>
      <c r="P438" s="244"/>
      <c r="Q438" s="244"/>
      <c r="R438" s="244"/>
      <c r="S438" s="244"/>
      <c r="T438" s="245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6" t="s">
        <v>187</v>
      </c>
      <c r="AU438" s="246" t="s">
        <v>80</v>
      </c>
      <c r="AV438" s="14" t="s">
        <v>82</v>
      </c>
      <c r="AW438" s="14" t="s">
        <v>33</v>
      </c>
      <c r="AX438" s="14" t="s">
        <v>72</v>
      </c>
      <c r="AY438" s="246" t="s">
        <v>123</v>
      </c>
    </row>
    <row r="439" s="14" customFormat="1">
      <c r="A439" s="14"/>
      <c r="B439" s="236"/>
      <c r="C439" s="237"/>
      <c r="D439" s="227" t="s">
        <v>187</v>
      </c>
      <c r="E439" s="238" t="s">
        <v>19</v>
      </c>
      <c r="F439" s="239" t="s">
        <v>697</v>
      </c>
      <c r="G439" s="237"/>
      <c r="H439" s="240">
        <v>0.025999999999999999</v>
      </c>
      <c r="I439" s="241"/>
      <c r="J439" s="237"/>
      <c r="K439" s="237"/>
      <c r="L439" s="242"/>
      <c r="M439" s="243"/>
      <c r="N439" s="244"/>
      <c r="O439" s="244"/>
      <c r="P439" s="244"/>
      <c r="Q439" s="244"/>
      <c r="R439" s="244"/>
      <c r="S439" s="244"/>
      <c r="T439" s="24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46" t="s">
        <v>187</v>
      </c>
      <c r="AU439" s="246" t="s">
        <v>80</v>
      </c>
      <c r="AV439" s="14" t="s">
        <v>82</v>
      </c>
      <c r="AW439" s="14" t="s">
        <v>33</v>
      </c>
      <c r="AX439" s="14" t="s">
        <v>72</v>
      </c>
      <c r="AY439" s="246" t="s">
        <v>123</v>
      </c>
    </row>
    <row r="440" s="13" customFormat="1">
      <c r="A440" s="13"/>
      <c r="B440" s="225"/>
      <c r="C440" s="226"/>
      <c r="D440" s="227" t="s">
        <v>187</v>
      </c>
      <c r="E440" s="228" t="s">
        <v>19</v>
      </c>
      <c r="F440" s="229" t="s">
        <v>698</v>
      </c>
      <c r="G440" s="226"/>
      <c r="H440" s="228" t="s">
        <v>19</v>
      </c>
      <c r="I440" s="230"/>
      <c r="J440" s="226"/>
      <c r="K440" s="226"/>
      <c r="L440" s="231"/>
      <c r="M440" s="232"/>
      <c r="N440" s="233"/>
      <c r="O440" s="233"/>
      <c r="P440" s="233"/>
      <c r="Q440" s="233"/>
      <c r="R440" s="233"/>
      <c r="S440" s="233"/>
      <c r="T440" s="234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5" t="s">
        <v>187</v>
      </c>
      <c r="AU440" s="235" t="s">
        <v>80</v>
      </c>
      <c r="AV440" s="13" t="s">
        <v>80</v>
      </c>
      <c r="AW440" s="13" t="s">
        <v>33</v>
      </c>
      <c r="AX440" s="13" t="s">
        <v>72</v>
      </c>
      <c r="AY440" s="235" t="s">
        <v>123</v>
      </c>
    </row>
    <row r="441" s="13" customFormat="1">
      <c r="A441" s="13"/>
      <c r="B441" s="225"/>
      <c r="C441" s="226"/>
      <c r="D441" s="227" t="s">
        <v>187</v>
      </c>
      <c r="E441" s="228" t="s">
        <v>19</v>
      </c>
      <c r="F441" s="229" t="s">
        <v>699</v>
      </c>
      <c r="G441" s="226"/>
      <c r="H441" s="228" t="s">
        <v>19</v>
      </c>
      <c r="I441" s="230"/>
      <c r="J441" s="226"/>
      <c r="K441" s="226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187</v>
      </c>
      <c r="AU441" s="235" t="s">
        <v>80</v>
      </c>
      <c r="AV441" s="13" t="s">
        <v>80</v>
      </c>
      <c r="AW441" s="13" t="s">
        <v>33</v>
      </c>
      <c r="AX441" s="13" t="s">
        <v>72</v>
      </c>
      <c r="AY441" s="235" t="s">
        <v>123</v>
      </c>
    </row>
    <row r="442" s="14" customFormat="1">
      <c r="A442" s="14"/>
      <c r="B442" s="236"/>
      <c r="C442" s="237"/>
      <c r="D442" s="227" t="s">
        <v>187</v>
      </c>
      <c r="E442" s="238" t="s">
        <v>19</v>
      </c>
      <c r="F442" s="239" t="s">
        <v>606</v>
      </c>
      <c r="G442" s="237"/>
      <c r="H442" s="240">
        <v>0.042000000000000003</v>
      </c>
      <c r="I442" s="241"/>
      <c r="J442" s="237"/>
      <c r="K442" s="237"/>
      <c r="L442" s="242"/>
      <c r="M442" s="243"/>
      <c r="N442" s="244"/>
      <c r="O442" s="244"/>
      <c r="P442" s="244"/>
      <c r="Q442" s="244"/>
      <c r="R442" s="244"/>
      <c r="S442" s="244"/>
      <c r="T442" s="24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6" t="s">
        <v>187</v>
      </c>
      <c r="AU442" s="246" t="s">
        <v>80</v>
      </c>
      <c r="AV442" s="14" t="s">
        <v>82</v>
      </c>
      <c r="AW442" s="14" t="s">
        <v>33</v>
      </c>
      <c r="AX442" s="14" t="s">
        <v>72</v>
      </c>
      <c r="AY442" s="246" t="s">
        <v>123</v>
      </c>
    </row>
    <row r="443" s="15" customFormat="1">
      <c r="A443" s="15"/>
      <c r="B443" s="247"/>
      <c r="C443" s="248"/>
      <c r="D443" s="227" t="s">
        <v>187</v>
      </c>
      <c r="E443" s="249" t="s">
        <v>19</v>
      </c>
      <c r="F443" s="250" t="s">
        <v>205</v>
      </c>
      <c r="G443" s="248"/>
      <c r="H443" s="251">
        <v>0.16900000000000001</v>
      </c>
      <c r="I443" s="252"/>
      <c r="J443" s="248"/>
      <c r="K443" s="248"/>
      <c r="L443" s="253"/>
      <c r="M443" s="254"/>
      <c r="N443" s="255"/>
      <c r="O443" s="255"/>
      <c r="P443" s="255"/>
      <c r="Q443" s="255"/>
      <c r="R443" s="255"/>
      <c r="S443" s="255"/>
      <c r="T443" s="256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57" t="s">
        <v>187</v>
      </c>
      <c r="AU443" s="257" t="s">
        <v>80</v>
      </c>
      <c r="AV443" s="15" t="s">
        <v>122</v>
      </c>
      <c r="AW443" s="15" t="s">
        <v>33</v>
      </c>
      <c r="AX443" s="15" t="s">
        <v>80</v>
      </c>
      <c r="AY443" s="257" t="s">
        <v>123</v>
      </c>
    </row>
    <row r="444" s="11" customFormat="1" ht="25.92" customHeight="1">
      <c r="A444" s="11"/>
      <c r="B444" s="185"/>
      <c r="C444" s="186"/>
      <c r="D444" s="187" t="s">
        <v>71</v>
      </c>
      <c r="E444" s="188" t="s">
        <v>80</v>
      </c>
      <c r="F444" s="188" t="s">
        <v>700</v>
      </c>
      <c r="G444" s="186"/>
      <c r="H444" s="186"/>
      <c r="I444" s="189"/>
      <c r="J444" s="190">
        <f>BK444</f>
        <v>0</v>
      </c>
      <c r="K444" s="186"/>
      <c r="L444" s="191"/>
      <c r="M444" s="192"/>
      <c r="N444" s="193"/>
      <c r="O444" s="193"/>
      <c r="P444" s="194">
        <f>SUM(P445:P567)</f>
        <v>0</v>
      </c>
      <c r="Q444" s="193"/>
      <c r="R444" s="194">
        <f>SUM(R445:R567)</f>
        <v>250.01868020000001</v>
      </c>
      <c r="S444" s="193"/>
      <c r="T444" s="195">
        <f>SUM(T445:T567)</f>
        <v>5.112215</v>
      </c>
      <c r="U444" s="11"/>
      <c r="V444" s="11"/>
      <c r="W444" s="11"/>
      <c r="X444" s="11"/>
      <c r="Y444" s="11"/>
      <c r="Z444" s="11"/>
      <c r="AA444" s="11"/>
      <c r="AB444" s="11"/>
      <c r="AC444" s="11"/>
      <c r="AD444" s="11"/>
      <c r="AE444" s="11"/>
      <c r="AR444" s="196" t="s">
        <v>80</v>
      </c>
      <c r="AT444" s="197" t="s">
        <v>71</v>
      </c>
      <c r="AU444" s="197" t="s">
        <v>72</v>
      </c>
      <c r="AY444" s="196" t="s">
        <v>123</v>
      </c>
      <c r="BK444" s="198">
        <f>SUM(BK445:BK567)</f>
        <v>0</v>
      </c>
    </row>
    <row r="445" s="2" customFormat="1" ht="76.35" customHeight="1">
      <c r="A445" s="41"/>
      <c r="B445" s="42"/>
      <c r="C445" s="199" t="s">
        <v>701</v>
      </c>
      <c r="D445" s="199" t="s">
        <v>124</v>
      </c>
      <c r="E445" s="200" t="s">
        <v>702</v>
      </c>
      <c r="F445" s="201" t="s">
        <v>703</v>
      </c>
      <c r="G445" s="202" t="s">
        <v>185</v>
      </c>
      <c r="H445" s="203">
        <v>15.593999999999999</v>
      </c>
      <c r="I445" s="204"/>
      <c r="J445" s="205">
        <f>ROUND(I445*H445,2)</f>
        <v>0</v>
      </c>
      <c r="K445" s="201" t="s">
        <v>253</v>
      </c>
      <c r="L445" s="47"/>
      <c r="M445" s="206" t="s">
        <v>19</v>
      </c>
      <c r="N445" s="207" t="s">
        <v>43</v>
      </c>
      <c r="O445" s="87"/>
      <c r="P445" s="208">
        <f>O445*H445</f>
        <v>0</v>
      </c>
      <c r="Q445" s="208">
        <v>0</v>
      </c>
      <c r="R445" s="208">
        <f>Q445*H445</f>
        <v>0</v>
      </c>
      <c r="S445" s="208">
        <v>0.255</v>
      </c>
      <c r="T445" s="209">
        <f>S445*H445</f>
        <v>3.9764699999999999</v>
      </c>
      <c r="U445" s="41"/>
      <c r="V445" s="41"/>
      <c r="W445" s="41"/>
      <c r="X445" s="41"/>
      <c r="Y445" s="41"/>
      <c r="Z445" s="41"/>
      <c r="AA445" s="41"/>
      <c r="AB445" s="41"/>
      <c r="AC445" s="41"/>
      <c r="AD445" s="41"/>
      <c r="AE445" s="41"/>
      <c r="AR445" s="210" t="s">
        <v>122</v>
      </c>
      <c r="AT445" s="210" t="s">
        <v>124</v>
      </c>
      <c r="AU445" s="210" t="s">
        <v>80</v>
      </c>
      <c r="AY445" s="20" t="s">
        <v>123</v>
      </c>
      <c r="BE445" s="211">
        <f>IF(N445="základní",J445,0)</f>
        <v>0</v>
      </c>
      <c r="BF445" s="211">
        <f>IF(N445="snížená",J445,0)</f>
        <v>0</v>
      </c>
      <c r="BG445" s="211">
        <f>IF(N445="zákl. přenesená",J445,0)</f>
        <v>0</v>
      </c>
      <c r="BH445" s="211">
        <f>IF(N445="sníž. přenesená",J445,0)</f>
        <v>0</v>
      </c>
      <c r="BI445" s="211">
        <f>IF(N445="nulová",J445,0)</f>
        <v>0</v>
      </c>
      <c r="BJ445" s="20" t="s">
        <v>80</v>
      </c>
      <c r="BK445" s="211">
        <f>ROUND(I445*H445,2)</f>
        <v>0</v>
      </c>
      <c r="BL445" s="20" t="s">
        <v>122</v>
      </c>
      <c r="BM445" s="210" t="s">
        <v>704</v>
      </c>
    </row>
    <row r="446" s="2" customFormat="1">
      <c r="A446" s="41"/>
      <c r="B446" s="42"/>
      <c r="C446" s="43"/>
      <c r="D446" s="259" t="s">
        <v>255</v>
      </c>
      <c r="E446" s="43"/>
      <c r="F446" s="260" t="s">
        <v>705</v>
      </c>
      <c r="G446" s="43"/>
      <c r="H446" s="43"/>
      <c r="I446" s="261"/>
      <c r="J446" s="43"/>
      <c r="K446" s="43"/>
      <c r="L446" s="47"/>
      <c r="M446" s="265"/>
      <c r="N446" s="266"/>
      <c r="O446" s="87"/>
      <c r="P446" s="87"/>
      <c r="Q446" s="87"/>
      <c r="R446" s="87"/>
      <c r="S446" s="87"/>
      <c r="T446" s="88"/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T446" s="20" t="s">
        <v>255</v>
      </c>
      <c r="AU446" s="20" t="s">
        <v>80</v>
      </c>
    </row>
    <row r="447" s="13" customFormat="1">
      <c r="A447" s="13"/>
      <c r="B447" s="225"/>
      <c r="C447" s="226"/>
      <c r="D447" s="227" t="s">
        <v>187</v>
      </c>
      <c r="E447" s="228" t="s">
        <v>19</v>
      </c>
      <c r="F447" s="229" t="s">
        <v>394</v>
      </c>
      <c r="G447" s="226"/>
      <c r="H447" s="228" t="s">
        <v>19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187</v>
      </c>
      <c r="AU447" s="235" t="s">
        <v>80</v>
      </c>
      <c r="AV447" s="13" t="s">
        <v>80</v>
      </c>
      <c r="AW447" s="13" t="s">
        <v>33</v>
      </c>
      <c r="AX447" s="13" t="s">
        <v>72</v>
      </c>
      <c r="AY447" s="235" t="s">
        <v>123</v>
      </c>
    </row>
    <row r="448" s="13" customFormat="1">
      <c r="A448" s="13"/>
      <c r="B448" s="225"/>
      <c r="C448" s="226"/>
      <c r="D448" s="227" t="s">
        <v>187</v>
      </c>
      <c r="E448" s="228" t="s">
        <v>19</v>
      </c>
      <c r="F448" s="229" t="s">
        <v>706</v>
      </c>
      <c r="G448" s="226"/>
      <c r="H448" s="228" t="s">
        <v>19</v>
      </c>
      <c r="I448" s="230"/>
      <c r="J448" s="226"/>
      <c r="K448" s="226"/>
      <c r="L448" s="231"/>
      <c r="M448" s="232"/>
      <c r="N448" s="233"/>
      <c r="O448" s="233"/>
      <c r="P448" s="233"/>
      <c r="Q448" s="233"/>
      <c r="R448" s="233"/>
      <c r="S448" s="233"/>
      <c r="T448" s="234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5" t="s">
        <v>187</v>
      </c>
      <c r="AU448" s="235" t="s">
        <v>80</v>
      </c>
      <c r="AV448" s="13" t="s">
        <v>80</v>
      </c>
      <c r="AW448" s="13" t="s">
        <v>33</v>
      </c>
      <c r="AX448" s="13" t="s">
        <v>72</v>
      </c>
      <c r="AY448" s="235" t="s">
        <v>123</v>
      </c>
    </row>
    <row r="449" s="14" customFormat="1">
      <c r="A449" s="14"/>
      <c r="B449" s="236"/>
      <c r="C449" s="237"/>
      <c r="D449" s="227" t="s">
        <v>187</v>
      </c>
      <c r="E449" s="238" t="s">
        <v>19</v>
      </c>
      <c r="F449" s="239" t="s">
        <v>707</v>
      </c>
      <c r="G449" s="237"/>
      <c r="H449" s="240">
        <v>12.654</v>
      </c>
      <c r="I449" s="241"/>
      <c r="J449" s="237"/>
      <c r="K449" s="237"/>
      <c r="L449" s="242"/>
      <c r="M449" s="243"/>
      <c r="N449" s="244"/>
      <c r="O449" s="244"/>
      <c r="P449" s="244"/>
      <c r="Q449" s="244"/>
      <c r="R449" s="244"/>
      <c r="S449" s="244"/>
      <c r="T449" s="245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46" t="s">
        <v>187</v>
      </c>
      <c r="AU449" s="246" t="s">
        <v>80</v>
      </c>
      <c r="AV449" s="14" t="s">
        <v>82</v>
      </c>
      <c r="AW449" s="14" t="s">
        <v>33</v>
      </c>
      <c r="AX449" s="14" t="s">
        <v>72</v>
      </c>
      <c r="AY449" s="246" t="s">
        <v>123</v>
      </c>
    </row>
    <row r="450" s="13" customFormat="1">
      <c r="A450" s="13"/>
      <c r="B450" s="225"/>
      <c r="C450" s="226"/>
      <c r="D450" s="227" t="s">
        <v>187</v>
      </c>
      <c r="E450" s="228" t="s">
        <v>19</v>
      </c>
      <c r="F450" s="229" t="s">
        <v>571</v>
      </c>
      <c r="G450" s="226"/>
      <c r="H450" s="228" t="s">
        <v>19</v>
      </c>
      <c r="I450" s="230"/>
      <c r="J450" s="226"/>
      <c r="K450" s="226"/>
      <c r="L450" s="231"/>
      <c r="M450" s="232"/>
      <c r="N450" s="233"/>
      <c r="O450" s="233"/>
      <c r="P450" s="233"/>
      <c r="Q450" s="233"/>
      <c r="R450" s="233"/>
      <c r="S450" s="233"/>
      <c r="T450" s="234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5" t="s">
        <v>187</v>
      </c>
      <c r="AU450" s="235" t="s">
        <v>80</v>
      </c>
      <c r="AV450" s="13" t="s">
        <v>80</v>
      </c>
      <c r="AW450" s="13" t="s">
        <v>33</v>
      </c>
      <c r="AX450" s="13" t="s">
        <v>72</v>
      </c>
      <c r="AY450" s="235" t="s">
        <v>123</v>
      </c>
    </row>
    <row r="451" s="14" customFormat="1">
      <c r="A451" s="14"/>
      <c r="B451" s="236"/>
      <c r="C451" s="237"/>
      <c r="D451" s="227" t="s">
        <v>187</v>
      </c>
      <c r="E451" s="238" t="s">
        <v>19</v>
      </c>
      <c r="F451" s="239" t="s">
        <v>708</v>
      </c>
      <c r="G451" s="237"/>
      <c r="H451" s="240">
        <v>2.9399999999999999</v>
      </c>
      <c r="I451" s="241"/>
      <c r="J451" s="237"/>
      <c r="K451" s="237"/>
      <c r="L451" s="242"/>
      <c r="M451" s="243"/>
      <c r="N451" s="244"/>
      <c r="O451" s="244"/>
      <c r="P451" s="244"/>
      <c r="Q451" s="244"/>
      <c r="R451" s="244"/>
      <c r="S451" s="244"/>
      <c r="T451" s="24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6" t="s">
        <v>187</v>
      </c>
      <c r="AU451" s="246" t="s">
        <v>80</v>
      </c>
      <c r="AV451" s="14" t="s">
        <v>82</v>
      </c>
      <c r="AW451" s="14" t="s">
        <v>33</v>
      </c>
      <c r="AX451" s="14" t="s">
        <v>72</v>
      </c>
      <c r="AY451" s="246" t="s">
        <v>123</v>
      </c>
    </row>
    <row r="452" s="15" customFormat="1">
      <c r="A452" s="15"/>
      <c r="B452" s="247"/>
      <c r="C452" s="248"/>
      <c r="D452" s="227" t="s">
        <v>187</v>
      </c>
      <c r="E452" s="249" t="s">
        <v>19</v>
      </c>
      <c r="F452" s="250" t="s">
        <v>205</v>
      </c>
      <c r="G452" s="248"/>
      <c r="H452" s="251">
        <v>15.593999999999999</v>
      </c>
      <c r="I452" s="252"/>
      <c r="J452" s="248"/>
      <c r="K452" s="248"/>
      <c r="L452" s="253"/>
      <c r="M452" s="254"/>
      <c r="N452" s="255"/>
      <c r="O452" s="255"/>
      <c r="P452" s="255"/>
      <c r="Q452" s="255"/>
      <c r="R452" s="255"/>
      <c r="S452" s="255"/>
      <c r="T452" s="256"/>
      <c r="U452" s="15"/>
      <c r="V452" s="15"/>
      <c r="W452" s="15"/>
      <c r="X452" s="15"/>
      <c r="Y452" s="15"/>
      <c r="Z452" s="15"/>
      <c r="AA452" s="15"/>
      <c r="AB452" s="15"/>
      <c r="AC452" s="15"/>
      <c r="AD452" s="15"/>
      <c r="AE452" s="15"/>
      <c r="AT452" s="257" t="s">
        <v>187</v>
      </c>
      <c r="AU452" s="257" t="s">
        <v>80</v>
      </c>
      <c r="AV452" s="15" t="s">
        <v>122</v>
      </c>
      <c r="AW452" s="15" t="s">
        <v>33</v>
      </c>
      <c r="AX452" s="15" t="s">
        <v>80</v>
      </c>
      <c r="AY452" s="257" t="s">
        <v>123</v>
      </c>
    </row>
    <row r="453" s="2" customFormat="1" ht="62.7" customHeight="1">
      <c r="A453" s="41"/>
      <c r="B453" s="42"/>
      <c r="C453" s="199" t="s">
        <v>709</v>
      </c>
      <c r="D453" s="199" t="s">
        <v>124</v>
      </c>
      <c r="E453" s="200" t="s">
        <v>710</v>
      </c>
      <c r="F453" s="201" t="s">
        <v>711</v>
      </c>
      <c r="G453" s="202" t="s">
        <v>185</v>
      </c>
      <c r="H453" s="203">
        <v>1.442</v>
      </c>
      <c r="I453" s="204"/>
      <c r="J453" s="205">
        <f>ROUND(I453*H453,2)</f>
        <v>0</v>
      </c>
      <c r="K453" s="201" t="s">
        <v>253</v>
      </c>
      <c r="L453" s="47"/>
      <c r="M453" s="206" t="s">
        <v>19</v>
      </c>
      <c r="N453" s="207" t="s">
        <v>43</v>
      </c>
      <c r="O453" s="87"/>
      <c r="P453" s="208">
        <f>O453*H453</f>
        <v>0</v>
      </c>
      <c r="Q453" s="208">
        <v>0</v>
      </c>
      <c r="R453" s="208">
        <f>Q453*H453</f>
        <v>0</v>
      </c>
      <c r="S453" s="208">
        <v>0.26000000000000001</v>
      </c>
      <c r="T453" s="209">
        <f>S453*H453</f>
        <v>0.37491999999999998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10" t="s">
        <v>122</v>
      </c>
      <c r="AT453" s="210" t="s">
        <v>124</v>
      </c>
      <c r="AU453" s="210" t="s">
        <v>80</v>
      </c>
      <c r="AY453" s="20" t="s">
        <v>123</v>
      </c>
      <c r="BE453" s="211">
        <f>IF(N453="základní",J453,0)</f>
        <v>0</v>
      </c>
      <c r="BF453" s="211">
        <f>IF(N453="snížená",J453,0)</f>
        <v>0</v>
      </c>
      <c r="BG453" s="211">
        <f>IF(N453="zákl. přenesená",J453,0)</f>
        <v>0</v>
      </c>
      <c r="BH453" s="211">
        <f>IF(N453="sníž. přenesená",J453,0)</f>
        <v>0</v>
      </c>
      <c r="BI453" s="211">
        <f>IF(N453="nulová",J453,0)</f>
        <v>0</v>
      </c>
      <c r="BJ453" s="20" t="s">
        <v>80</v>
      </c>
      <c r="BK453" s="211">
        <f>ROUND(I453*H453,2)</f>
        <v>0</v>
      </c>
      <c r="BL453" s="20" t="s">
        <v>122</v>
      </c>
      <c r="BM453" s="210" t="s">
        <v>712</v>
      </c>
    </row>
    <row r="454" s="2" customFormat="1">
      <c r="A454" s="41"/>
      <c r="B454" s="42"/>
      <c r="C454" s="43"/>
      <c r="D454" s="259" t="s">
        <v>255</v>
      </c>
      <c r="E454" s="43"/>
      <c r="F454" s="260" t="s">
        <v>713</v>
      </c>
      <c r="G454" s="43"/>
      <c r="H454" s="43"/>
      <c r="I454" s="261"/>
      <c r="J454" s="43"/>
      <c r="K454" s="43"/>
      <c r="L454" s="47"/>
      <c r="M454" s="265"/>
      <c r="N454" s="266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255</v>
      </c>
      <c r="AU454" s="20" t="s">
        <v>80</v>
      </c>
    </row>
    <row r="455" s="13" customFormat="1">
      <c r="A455" s="13"/>
      <c r="B455" s="225"/>
      <c r="C455" s="226"/>
      <c r="D455" s="227" t="s">
        <v>187</v>
      </c>
      <c r="E455" s="228" t="s">
        <v>19</v>
      </c>
      <c r="F455" s="229" t="s">
        <v>394</v>
      </c>
      <c r="G455" s="226"/>
      <c r="H455" s="228" t="s">
        <v>19</v>
      </c>
      <c r="I455" s="230"/>
      <c r="J455" s="226"/>
      <c r="K455" s="226"/>
      <c r="L455" s="231"/>
      <c r="M455" s="232"/>
      <c r="N455" s="233"/>
      <c r="O455" s="233"/>
      <c r="P455" s="233"/>
      <c r="Q455" s="233"/>
      <c r="R455" s="233"/>
      <c r="S455" s="233"/>
      <c r="T455" s="23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5" t="s">
        <v>187</v>
      </c>
      <c r="AU455" s="235" t="s">
        <v>80</v>
      </c>
      <c r="AV455" s="13" t="s">
        <v>80</v>
      </c>
      <c r="AW455" s="13" t="s">
        <v>33</v>
      </c>
      <c r="AX455" s="13" t="s">
        <v>72</v>
      </c>
      <c r="AY455" s="235" t="s">
        <v>123</v>
      </c>
    </row>
    <row r="456" s="13" customFormat="1">
      <c r="A456" s="13"/>
      <c r="B456" s="225"/>
      <c r="C456" s="226"/>
      <c r="D456" s="227" t="s">
        <v>187</v>
      </c>
      <c r="E456" s="228" t="s">
        <v>19</v>
      </c>
      <c r="F456" s="229" t="s">
        <v>714</v>
      </c>
      <c r="G456" s="226"/>
      <c r="H456" s="228" t="s">
        <v>19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187</v>
      </c>
      <c r="AU456" s="235" t="s">
        <v>80</v>
      </c>
      <c r="AV456" s="13" t="s">
        <v>80</v>
      </c>
      <c r="AW456" s="13" t="s">
        <v>33</v>
      </c>
      <c r="AX456" s="13" t="s">
        <v>72</v>
      </c>
      <c r="AY456" s="235" t="s">
        <v>123</v>
      </c>
    </row>
    <row r="457" s="14" customFormat="1">
      <c r="A457" s="14"/>
      <c r="B457" s="236"/>
      <c r="C457" s="237"/>
      <c r="D457" s="227" t="s">
        <v>187</v>
      </c>
      <c r="E457" s="238" t="s">
        <v>19</v>
      </c>
      <c r="F457" s="239" t="s">
        <v>715</v>
      </c>
      <c r="G457" s="237"/>
      <c r="H457" s="240">
        <v>1.442</v>
      </c>
      <c r="I457" s="241"/>
      <c r="J457" s="237"/>
      <c r="K457" s="237"/>
      <c r="L457" s="242"/>
      <c r="M457" s="243"/>
      <c r="N457" s="244"/>
      <c r="O457" s="244"/>
      <c r="P457" s="244"/>
      <c r="Q457" s="244"/>
      <c r="R457" s="244"/>
      <c r="S457" s="244"/>
      <c r="T457" s="245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6" t="s">
        <v>187</v>
      </c>
      <c r="AU457" s="246" t="s">
        <v>80</v>
      </c>
      <c r="AV457" s="14" t="s">
        <v>82</v>
      </c>
      <c r="AW457" s="14" t="s">
        <v>33</v>
      </c>
      <c r="AX457" s="14" t="s">
        <v>72</v>
      </c>
      <c r="AY457" s="246" t="s">
        <v>123</v>
      </c>
    </row>
    <row r="458" s="15" customFormat="1">
      <c r="A458" s="15"/>
      <c r="B458" s="247"/>
      <c r="C458" s="248"/>
      <c r="D458" s="227" t="s">
        <v>187</v>
      </c>
      <c r="E458" s="249" t="s">
        <v>19</v>
      </c>
      <c r="F458" s="250" t="s">
        <v>205</v>
      </c>
      <c r="G458" s="248"/>
      <c r="H458" s="251">
        <v>1.442</v>
      </c>
      <c r="I458" s="252"/>
      <c r="J458" s="248"/>
      <c r="K458" s="248"/>
      <c r="L458" s="253"/>
      <c r="M458" s="254"/>
      <c r="N458" s="255"/>
      <c r="O458" s="255"/>
      <c r="P458" s="255"/>
      <c r="Q458" s="255"/>
      <c r="R458" s="255"/>
      <c r="S458" s="255"/>
      <c r="T458" s="256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57" t="s">
        <v>187</v>
      </c>
      <c r="AU458" s="257" t="s">
        <v>80</v>
      </c>
      <c r="AV458" s="15" t="s">
        <v>122</v>
      </c>
      <c r="AW458" s="15" t="s">
        <v>33</v>
      </c>
      <c r="AX458" s="15" t="s">
        <v>80</v>
      </c>
      <c r="AY458" s="257" t="s">
        <v>123</v>
      </c>
    </row>
    <row r="459" s="2" customFormat="1" ht="55.5" customHeight="1">
      <c r="A459" s="41"/>
      <c r="B459" s="42"/>
      <c r="C459" s="199" t="s">
        <v>716</v>
      </c>
      <c r="D459" s="199" t="s">
        <v>124</v>
      </c>
      <c r="E459" s="200" t="s">
        <v>717</v>
      </c>
      <c r="F459" s="201" t="s">
        <v>718</v>
      </c>
      <c r="G459" s="202" t="s">
        <v>185</v>
      </c>
      <c r="H459" s="203">
        <v>2.3410000000000002</v>
      </c>
      <c r="I459" s="204"/>
      <c r="J459" s="205">
        <f>ROUND(I459*H459,2)</f>
        <v>0</v>
      </c>
      <c r="K459" s="201" t="s">
        <v>253</v>
      </c>
      <c r="L459" s="47"/>
      <c r="M459" s="206" t="s">
        <v>19</v>
      </c>
      <c r="N459" s="207" t="s">
        <v>43</v>
      </c>
      <c r="O459" s="87"/>
      <c r="P459" s="208">
        <f>O459*H459</f>
        <v>0</v>
      </c>
      <c r="Q459" s="208">
        <v>0</v>
      </c>
      <c r="R459" s="208">
        <f>Q459*H459</f>
        <v>0</v>
      </c>
      <c r="S459" s="208">
        <v>0.32500000000000001</v>
      </c>
      <c r="T459" s="209">
        <f>S459*H459</f>
        <v>0.76082500000000008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10" t="s">
        <v>122</v>
      </c>
      <c r="AT459" s="210" t="s">
        <v>124</v>
      </c>
      <c r="AU459" s="210" t="s">
        <v>80</v>
      </c>
      <c r="AY459" s="20" t="s">
        <v>123</v>
      </c>
      <c r="BE459" s="211">
        <f>IF(N459="základní",J459,0)</f>
        <v>0</v>
      </c>
      <c r="BF459" s="211">
        <f>IF(N459="snížená",J459,0)</f>
        <v>0</v>
      </c>
      <c r="BG459" s="211">
        <f>IF(N459="zákl. přenesená",J459,0)</f>
        <v>0</v>
      </c>
      <c r="BH459" s="211">
        <f>IF(N459="sníž. přenesená",J459,0)</f>
        <v>0</v>
      </c>
      <c r="BI459" s="211">
        <f>IF(N459="nulová",J459,0)</f>
        <v>0</v>
      </c>
      <c r="BJ459" s="20" t="s">
        <v>80</v>
      </c>
      <c r="BK459" s="211">
        <f>ROUND(I459*H459,2)</f>
        <v>0</v>
      </c>
      <c r="BL459" s="20" t="s">
        <v>122</v>
      </c>
      <c r="BM459" s="210" t="s">
        <v>719</v>
      </c>
    </row>
    <row r="460" s="2" customFormat="1">
      <c r="A460" s="41"/>
      <c r="B460" s="42"/>
      <c r="C460" s="43"/>
      <c r="D460" s="259" t="s">
        <v>255</v>
      </c>
      <c r="E460" s="43"/>
      <c r="F460" s="260" t="s">
        <v>720</v>
      </c>
      <c r="G460" s="43"/>
      <c r="H460" s="43"/>
      <c r="I460" s="261"/>
      <c r="J460" s="43"/>
      <c r="K460" s="43"/>
      <c r="L460" s="47"/>
      <c r="M460" s="265"/>
      <c r="N460" s="266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255</v>
      </c>
      <c r="AU460" s="20" t="s">
        <v>80</v>
      </c>
    </row>
    <row r="461" s="13" customFormat="1">
      <c r="A461" s="13"/>
      <c r="B461" s="225"/>
      <c r="C461" s="226"/>
      <c r="D461" s="227" t="s">
        <v>187</v>
      </c>
      <c r="E461" s="228" t="s">
        <v>19</v>
      </c>
      <c r="F461" s="229" t="s">
        <v>394</v>
      </c>
      <c r="G461" s="226"/>
      <c r="H461" s="228" t="s">
        <v>19</v>
      </c>
      <c r="I461" s="230"/>
      <c r="J461" s="226"/>
      <c r="K461" s="226"/>
      <c r="L461" s="231"/>
      <c r="M461" s="232"/>
      <c r="N461" s="233"/>
      <c r="O461" s="233"/>
      <c r="P461" s="233"/>
      <c r="Q461" s="233"/>
      <c r="R461" s="233"/>
      <c r="S461" s="233"/>
      <c r="T461" s="234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5" t="s">
        <v>187</v>
      </c>
      <c r="AU461" s="235" t="s">
        <v>80</v>
      </c>
      <c r="AV461" s="13" t="s">
        <v>80</v>
      </c>
      <c r="AW461" s="13" t="s">
        <v>33</v>
      </c>
      <c r="AX461" s="13" t="s">
        <v>72</v>
      </c>
      <c r="AY461" s="235" t="s">
        <v>123</v>
      </c>
    </row>
    <row r="462" s="13" customFormat="1">
      <c r="A462" s="13"/>
      <c r="B462" s="225"/>
      <c r="C462" s="226"/>
      <c r="D462" s="227" t="s">
        <v>187</v>
      </c>
      <c r="E462" s="228" t="s">
        <v>19</v>
      </c>
      <c r="F462" s="229" t="s">
        <v>721</v>
      </c>
      <c r="G462" s="226"/>
      <c r="H462" s="228" t="s">
        <v>19</v>
      </c>
      <c r="I462" s="230"/>
      <c r="J462" s="226"/>
      <c r="K462" s="226"/>
      <c r="L462" s="231"/>
      <c r="M462" s="232"/>
      <c r="N462" s="233"/>
      <c r="O462" s="233"/>
      <c r="P462" s="233"/>
      <c r="Q462" s="233"/>
      <c r="R462" s="233"/>
      <c r="S462" s="233"/>
      <c r="T462" s="234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5" t="s">
        <v>187</v>
      </c>
      <c r="AU462" s="235" t="s">
        <v>80</v>
      </c>
      <c r="AV462" s="13" t="s">
        <v>80</v>
      </c>
      <c r="AW462" s="13" t="s">
        <v>33</v>
      </c>
      <c r="AX462" s="13" t="s">
        <v>72</v>
      </c>
      <c r="AY462" s="235" t="s">
        <v>123</v>
      </c>
    </row>
    <row r="463" s="13" customFormat="1">
      <c r="A463" s="13"/>
      <c r="B463" s="225"/>
      <c r="C463" s="226"/>
      <c r="D463" s="227" t="s">
        <v>187</v>
      </c>
      <c r="E463" s="228" t="s">
        <v>19</v>
      </c>
      <c r="F463" s="229" t="s">
        <v>722</v>
      </c>
      <c r="G463" s="226"/>
      <c r="H463" s="228" t="s">
        <v>19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187</v>
      </c>
      <c r="AU463" s="235" t="s">
        <v>80</v>
      </c>
      <c r="AV463" s="13" t="s">
        <v>80</v>
      </c>
      <c r="AW463" s="13" t="s">
        <v>33</v>
      </c>
      <c r="AX463" s="13" t="s">
        <v>72</v>
      </c>
      <c r="AY463" s="235" t="s">
        <v>123</v>
      </c>
    </row>
    <row r="464" s="14" customFormat="1">
      <c r="A464" s="14"/>
      <c r="B464" s="236"/>
      <c r="C464" s="237"/>
      <c r="D464" s="227" t="s">
        <v>187</v>
      </c>
      <c r="E464" s="238" t="s">
        <v>19</v>
      </c>
      <c r="F464" s="239" t="s">
        <v>723</v>
      </c>
      <c r="G464" s="237"/>
      <c r="H464" s="240">
        <v>2.3410000000000002</v>
      </c>
      <c r="I464" s="241"/>
      <c r="J464" s="237"/>
      <c r="K464" s="237"/>
      <c r="L464" s="242"/>
      <c r="M464" s="243"/>
      <c r="N464" s="244"/>
      <c r="O464" s="244"/>
      <c r="P464" s="244"/>
      <c r="Q464" s="244"/>
      <c r="R464" s="244"/>
      <c r="S464" s="244"/>
      <c r="T464" s="24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46" t="s">
        <v>187</v>
      </c>
      <c r="AU464" s="246" t="s">
        <v>80</v>
      </c>
      <c r="AV464" s="14" t="s">
        <v>82</v>
      </c>
      <c r="AW464" s="14" t="s">
        <v>33</v>
      </c>
      <c r="AX464" s="14" t="s">
        <v>72</v>
      </c>
      <c r="AY464" s="246" t="s">
        <v>123</v>
      </c>
    </row>
    <row r="465" s="15" customFormat="1">
      <c r="A465" s="15"/>
      <c r="B465" s="247"/>
      <c r="C465" s="248"/>
      <c r="D465" s="227" t="s">
        <v>187</v>
      </c>
      <c r="E465" s="249" t="s">
        <v>19</v>
      </c>
      <c r="F465" s="250" t="s">
        <v>205</v>
      </c>
      <c r="G465" s="248"/>
      <c r="H465" s="251">
        <v>2.3410000000000002</v>
      </c>
      <c r="I465" s="252"/>
      <c r="J465" s="248"/>
      <c r="K465" s="248"/>
      <c r="L465" s="253"/>
      <c r="M465" s="254"/>
      <c r="N465" s="255"/>
      <c r="O465" s="255"/>
      <c r="P465" s="255"/>
      <c r="Q465" s="255"/>
      <c r="R465" s="255"/>
      <c r="S465" s="255"/>
      <c r="T465" s="256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57" t="s">
        <v>187</v>
      </c>
      <c r="AU465" s="257" t="s">
        <v>80</v>
      </c>
      <c r="AV465" s="15" t="s">
        <v>122</v>
      </c>
      <c r="AW465" s="15" t="s">
        <v>33</v>
      </c>
      <c r="AX465" s="15" t="s">
        <v>80</v>
      </c>
      <c r="AY465" s="257" t="s">
        <v>123</v>
      </c>
    </row>
    <row r="466" s="2" customFormat="1" ht="33" customHeight="1">
      <c r="A466" s="41"/>
      <c r="B466" s="42"/>
      <c r="C466" s="199" t="s">
        <v>724</v>
      </c>
      <c r="D466" s="199" t="s">
        <v>124</v>
      </c>
      <c r="E466" s="200" t="s">
        <v>725</v>
      </c>
      <c r="F466" s="201" t="s">
        <v>726</v>
      </c>
      <c r="G466" s="202" t="s">
        <v>284</v>
      </c>
      <c r="H466" s="203">
        <v>165.12299999999999</v>
      </c>
      <c r="I466" s="204"/>
      <c r="J466" s="205">
        <f>ROUND(I466*H466,2)</f>
        <v>0</v>
      </c>
      <c r="K466" s="201" t="s">
        <v>253</v>
      </c>
      <c r="L466" s="47"/>
      <c r="M466" s="206" t="s">
        <v>19</v>
      </c>
      <c r="N466" s="207" t="s">
        <v>43</v>
      </c>
      <c r="O466" s="87"/>
      <c r="P466" s="208">
        <f>O466*H466</f>
        <v>0</v>
      </c>
      <c r="Q466" s="208">
        <v>0</v>
      </c>
      <c r="R466" s="208">
        <f>Q466*H466</f>
        <v>0</v>
      </c>
      <c r="S466" s="208">
        <v>0</v>
      </c>
      <c r="T466" s="209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10" t="s">
        <v>122</v>
      </c>
      <c r="AT466" s="210" t="s">
        <v>124</v>
      </c>
      <c r="AU466" s="210" t="s">
        <v>80</v>
      </c>
      <c r="AY466" s="20" t="s">
        <v>123</v>
      </c>
      <c r="BE466" s="211">
        <f>IF(N466="základní",J466,0)</f>
        <v>0</v>
      </c>
      <c r="BF466" s="211">
        <f>IF(N466="snížená",J466,0)</f>
        <v>0</v>
      </c>
      <c r="BG466" s="211">
        <f>IF(N466="zákl. přenesená",J466,0)</f>
        <v>0</v>
      </c>
      <c r="BH466" s="211">
        <f>IF(N466="sníž. přenesená",J466,0)</f>
        <v>0</v>
      </c>
      <c r="BI466" s="211">
        <f>IF(N466="nulová",J466,0)</f>
        <v>0</v>
      </c>
      <c r="BJ466" s="20" t="s">
        <v>80</v>
      </c>
      <c r="BK466" s="211">
        <f>ROUND(I466*H466,2)</f>
        <v>0</v>
      </c>
      <c r="BL466" s="20" t="s">
        <v>122</v>
      </c>
      <c r="BM466" s="210" t="s">
        <v>727</v>
      </c>
    </row>
    <row r="467" s="2" customFormat="1">
      <c r="A467" s="41"/>
      <c r="B467" s="42"/>
      <c r="C467" s="43"/>
      <c r="D467" s="259" t="s">
        <v>255</v>
      </c>
      <c r="E467" s="43"/>
      <c r="F467" s="260" t="s">
        <v>728</v>
      </c>
      <c r="G467" s="43"/>
      <c r="H467" s="43"/>
      <c r="I467" s="261"/>
      <c r="J467" s="43"/>
      <c r="K467" s="43"/>
      <c r="L467" s="47"/>
      <c r="M467" s="265"/>
      <c r="N467" s="266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255</v>
      </c>
      <c r="AU467" s="20" t="s">
        <v>80</v>
      </c>
    </row>
    <row r="468" s="13" customFormat="1">
      <c r="A468" s="13"/>
      <c r="B468" s="225"/>
      <c r="C468" s="226"/>
      <c r="D468" s="227" t="s">
        <v>187</v>
      </c>
      <c r="E468" s="228" t="s">
        <v>19</v>
      </c>
      <c r="F468" s="229" t="s">
        <v>394</v>
      </c>
      <c r="G468" s="226"/>
      <c r="H468" s="228" t="s">
        <v>19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187</v>
      </c>
      <c r="AU468" s="235" t="s">
        <v>80</v>
      </c>
      <c r="AV468" s="13" t="s">
        <v>80</v>
      </c>
      <c r="AW468" s="13" t="s">
        <v>33</v>
      </c>
      <c r="AX468" s="13" t="s">
        <v>72</v>
      </c>
      <c r="AY468" s="235" t="s">
        <v>123</v>
      </c>
    </row>
    <row r="469" s="14" customFormat="1">
      <c r="A469" s="14"/>
      <c r="B469" s="236"/>
      <c r="C469" s="237"/>
      <c r="D469" s="227" t="s">
        <v>187</v>
      </c>
      <c r="E469" s="238" t="s">
        <v>19</v>
      </c>
      <c r="F469" s="239" t="s">
        <v>729</v>
      </c>
      <c r="G469" s="237"/>
      <c r="H469" s="240">
        <v>2.6680000000000001</v>
      </c>
      <c r="I469" s="241"/>
      <c r="J469" s="237"/>
      <c r="K469" s="237"/>
      <c r="L469" s="242"/>
      <c r="M469" s="243"/>
      <c r="N469" s="244"/>
      <c r="O469" s="244"/>
      <c r="P469" s="244"/>
      <c r="Q469" s="244"/>
      <c r="R469" s="244"/>
      <c r="S469" s="244"/>
      <c r="T469" s="245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46" t="s">
        <v>187</v>
      </c>
      <c r="AU469" s="246" t="s">
        <v>80</v>
      </c>
      <c r="AV469" s="14" t="s">
        <v>82</v>
      </c>
      <c r="AW469" s="14" t="s">
        <v>33</v>
      </c>
      <c r="AX469" s="14" t="s">
        <v>72</v>
      </c>
      <c r="AY469" s="246" t="s">
        <v>123</v>
      </c>
    </row>
    <row r="470" s="14" customFormat="1">
      <c r="A470" s="14"/>
      <c r="B470" s="236"/>
      <c r="C470" s="237"/>
      <c r="D470" s="227" t="s">
        <v>187</v>
      </c>
      <c r="E470" s="238" t="s">
        <v>19</v>
      </c>
      <c r="F470" s="239" t="s">
        <v>730</v>
      </c>
      <c r="G470" s="237"/>
      <c r="H470" s="240">
        <v>5.2850000000000001</v>
      </c>
      <c r="I470" s="241"/>
      <c r="J470" s="237"/>
      <c r="K470" s="237"/>
      <c r="L470" s="242"/>
      <c r="M470" s="243"/>
      <c r="N470" s="244"/>
      <c r="O470" s="244"/>
      <c r="P470" s="244"/>
      <c r="Q470" s="244"/>
      <c r="R470" s="244"/>
      <c r="S470" s="244"/>
      <c r="T470" s="24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46" t="s">
        <v>187</v>
      </c>
      <c r="AU470" s="246" t="s">
        <v>80</v>
      </c>
      <c r="AV470" s="14" t="s">
        <v>82</v>
      </c>
      <c r="AW470" s="14" t="s">
        <v>33</v>
      </c>
      <c r="AX470" s="14" t="s">
        <v>72</v>
      </c>
      <c r="AY470" s="246" t="s">
        <v>123</v>
      </c>
    </row>
    <row r="471" s="14" customFormat="1">
      <c r="A471" s="14"/>
      <c r="B471" s="236"/>
      <c r="C471" s="237"/>
      <c r="D471" s="227" t="s">
        <v>187</v>
      </c>
      <c r="E471" s="238" t="s">
        <v>19</v>
      </c>
      <c r="F471" s="239" t="s">
        <v>731</v>
      </c>
      <c r="G471" s="237"/>
      <c r="H471" s="240">
        <v>2.536</v>
      </c>
      <c r="I471" s="241"/>
      <c r="J471" s="237"/>
      <c r="K471" s="237"/>
      <c r="L471" s="242"/>
      <c r="M471" s="243"/>
      <c r="N471" s="244"/>
      <c r="O471" s="244"/>
      <c r="P471" s="244"/>
      <c r="Q471" s="244"/>
      <c r="R471" s="244"/>
      <c r="S471" s="244"/>
      <c r="T471" s="245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46" t="s">
        <v>187</v>
      </c>
      <c r="AU471" s="246" t="s">
        <v>80</v>
      </c>
      <c r="AV471" s="14" t="s">
        <v>82</v>
      </c>
      <c r="AW471" s="14" t="s">
        <v>33</v>
      </c>
      <c r="AX471" s="14" t="s">
        <v>72</v>
      </c>
      <c r="AY471" s="246" t="s">
        <v>123</v>
      </c>
    </row>
    <row r="472" s="14" customFormat="1">
      <c r="A472" s="14"/>
      <c r="B472" s="236"/>
      <c r="C472" s="237"/>
      <c r="D472" s="227" t="s">
        <v>187</v>
      </c>
      <c r="E472" s="238" t="s">
        <v>19</v>
      </c>
      <c r="F472" s="239" t="s">
        <v>732</v>
      </c>
      <c r="G472" s="237"/>
      <c r="H472" s="240">
        <v>8.5860000000000003</v>
      </c>
      <c r="I472" s="241"/>
      <c r="J472" s="237"/>
      <c r="K472" s="237"/>
      <c r="L472" s="242"/>
      <c r="M472" s="243"/>
      <c r="N472" s="244"/>
      <c r="O472" s="244"/>
      <c r="P472" s="244"/>
      <c r="Q472" s="244"/>
      <c r="R472" s="244"/>
      <c r="S472" s="244"/>
      <c r="T472" s="245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46" t="s">
        <v>187</v>
      </c>
      <c r="AU472" s="246" t="s">
        <v>80</v>
      </c>
      <c r="AV472" s="14" t="s">
        <v>82</v>
      </c>
      <c r="AW472" s="14" t="s">
        <v>33</v>
      </c>
      <c r="AX472" s="14" t="s">
        <v>72</v>
      </c>
      <c r="AY472" s="246" t="s">
        <v>123</v>
      </c>
    </row>
    <row r="473" s="14" customFormat="1">
      <c r="A473" s="14"/>
      <c r="B473" s="236"/>
      <c r="C473" s="237"/>
      <c r="D473" s="227" t="s">
        <v>187</v>
      </c>
      <c r="E473" s="238" t="s">
        <v>19</v>
      </c>
      <c r="F473" s="239" t="s">
        <v>733</v>
      </c>
      <c r="G473" s="237"/>
      <c r="H473" s="240">
        <v>-2.5939999999999999</v>
      </c>
      <c r="I473" s="241"/>
      <c r="J473" s="237"/>
      <c r="K473" s="237"/>
      <c r="L473" s="242"/>
      <c r="M473" s="243"/>
      <c r="N473" s="244"/>
      <c r="O473" s="244"/>
      <c r="P473" s="244"/>
      <c r="Q473" s="244"/>
      <c r="R473" s="244"/>
      <c r="S473" s="244"/>
      <c r="T473" s="245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46" t="s">
        <v>187</v>
      </c>
      <c r="AU473" s="246" t="s">
        <v>80</v>
      </c>
      <c r="AV473" s="14" t="s">
        <v>82</v>
      </c>
      <c r="AW473" s="14" t="s">
        <v>33</v>
      </c>
      <c r="AX473" s="14" t="s">
        <v>72</v>
      </c>
      <c r="AY473" s="246" t="s">
        <v>123</v>
      </c>
    </row>
    <row r="474" s="14" customFormat="1">
      <c r="A474" s="14"/>
      <c r="B474" s="236"/>
      <c r="C474" s="237"/>
      <c r="D474" s="227" t="s">
        <v>187</v>
      </c>
      <c r="E474" s="238" t="s">
        <v>19</v>
      </c>
      <c r="F474" s="239" t="s">
        <v>734</v>
      </c>
      <c r="G474" s="237"/>
      <c r="H474" s="240">
        <v>21.878</v>
      </c>
      <c r="I474" s="241"/>
      <c r="J474" s="237"/>
      <c r="K474" s="237"/>
      <c r="L474" s="242"/>
      <c r="M474" s="243"/>
      <c r="N474" s="244"/>
      <c r="O474" s="244"/>
      <c r="P474" s="244"/>
      <c r="Q474" s="244"/>
      <c r="R474" s="244"/>
      <c r="S474" s="244"/>
      <c r="T474" s="245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6" t="s">
        <v>187</v>
      </c>
      <c r="AU474" s="246" t="s">
        <v>80</v>
      </c>
      <c r="AV474" s="14" t="s">
        <v>82</v>
      </c>
      <c r="AW474" s="14" t="s">
        <v>33</v>
      </c>
      <c r="AX474" s="14" t="s">
        <v>72</v>
      </c>
      <c r="AY474" s="246" t="s">
        <v>123</v>
      </c>
    </row>
    <row r="475" s="14" customFormat="1">
      <c r="A475" s="14"/>
      <c r="B475" s="236"/>
      <c r="C475" s="237"/>
      <c r="D475" s="227" t="s">
        <v>187</v>
      </c>
      <c r="E475" s="238" t="s">
        <v>19</v>
      </c>
      <c r="F475" s="239" t="s">
        <v>735</v>
      </c>
      <c r="G475" s="237"/>
      <c r="H475" s="240">
        <v>-7.1820000000000004</v>
      </c>
      <c r="I475" s="241"/>
      <c r="J475" s="237"/>
      <c r="K475" s="237"/>
      <c r="L475" s="242"/>
      <c r="M475" s="243"/>
      <c r="N475" s="244"/>
      <c r="O475" s="244"/>
      <c r="P475" s="244"/>
      <c r="Q475" s="244"/>
      <c r="R475" s="244"/>
      <c r="S475" s="244"/>
      <c r="T475" s="245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46" t="s">
        <v>187</v>
      </c>
      <c r="AU475" s="246" t="s">
        <v>80</v>
      </c>
      <c r="AV475" s="14" t="s">
        <v>82</v>
      </c>
      <c r="AW475" s="14" t="s">
        <v>33</v>
      </c>
      <c r="AX475" s="14" t="s">
        <v>72</v>
      </c>
      <c r="AY475" s="246" t="s">
        <v>123</v>
      </c>
    </row>
    <row r="476" s="14" customFormat="1">
      <c r="A476" s="14"/>
      <c r="B476" s="236"/>
      <c r="C476" s="237"/>
      <c r="D476" s="227" t="s">
        <v>187</v>
      </c>
      <c r="E476" s="238" t="s">
        <v>19</v>
      </c>
      <c r="F476" s="239" t="s">
        <v>736</v>
      </c>
      <c r="G476" s="237"/>
      <c r="H476" s="240">
        <v>4.2930000000000001</v>
      </c>
      <c r="I476" s="241"/>
      <c r="J476" s="237"/>
      <c r="K476" s="237"/>
      <c r="L476" s="242"/>
      <c r="M476" s="243"/>
      <c r="N476" s="244"/>
      <c r="O476" s="244"/>
      <c r="P476" s="244"/>
      <c r="Q476" s="244"/>
      <c r="R476" s="244"/>
      <c r="S476" s="244"/>
      <c r="T476" s="245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46" t="s">
        <v>187</v>
      </c>
      <c r="AU476" s="246" t="s">
        <v>80</v>
      </c>
      <c r="AV476" s="14" t="s">
        <v>82</v>
      </c>
      <c r="AW476" s="14" t="s">
        <v>33</v>
      </c>
      <c r="AX476" s="14" t="s">
        <v>72</v>
      </c>
      <c r="AY476" s="246" t="s">
        <v>123</v>
      </c>
    </row>
    <row r="477" s="14" customFormat="1">
      <c r="A477" s="14"/>
      <c r="B477" s="236"/>
      <c r="C477" s="237"/>
      <c r="D477" s="227" t="s">
        <v>187</v>
      </c>
      <c r="E477" s="238" t="s">
        <v>19</v>
      </c>
      <c r="F477" s="239" t="s">
        <v>737</v>
      </c>
      <c r="G477" s="237"/>
      <c r="H477" s="240">
        <v>107.901</v>
      </c>
      <c r="I477" s="241"/>
      <c r="J477" s="237"/>
      <c r="K477" s="237"/>
      <c r="L477" s="242"/>
      <c r="M477" s="243"/>
      <c r="N477" s="244"/>
      <c r="O477" s="244"/>
      <c r="P477" s="244"/>
      <c r="Q477" s="244"/>
      <c r="R477" s="244"/>
      <c r="S477" s="244"/>
      <c r="T477" s="245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46" t="s">
        <v>187</v>
      </c>
      <c r="AU477" s="246" t="s">
        <v>80</v>
      </c>
      <c r="AV477" s="14" t="s">
        <v>82</v>
      </c>
      <c r="AW477" s="14" t="s">
        <v>33</v>
      </c>
      <c r="AX477" s="14" t="s">
        <v>72</v>
      </c>
      <c r="AY477" s="246" t="s">
        <v>123</v>
      </c>
    </row>
    <row r="478" s="14" customFormat="1">
      <c r="A478" s="14"/>
      <c r="B478" s="236"/>
      <c r="C478" s="237"/>
      <c r="D478" s="227" t="s">
        <v>187</v>
      </c>
      <c r="E478" s="238" t="s">
        <v>19</v>
      </c>
      <c r="F478" s="239" t="s">
        <v>738</v>
      </c>
      <c r="G478" s="237"/>
      <c r="H478" s="240">
        <v>21.751999999999999</v>
      </c>
      <c r="I478" s="241"/>
      <c r="J478" s="237"/>
      <c r="K478" s="237"/>
      <c r="L478" s="242"/>
      <c r="M478" s="243"/>
      <c r="N478" s="244"/>
      <c r="O478" s="244"/>
      <c r="P478" s="244"/>
      <c r="Q478" s="244"/>
      <c r="R478" s="244"/>
      <c r="S478" s="244"/>
      <c r="T478" s="245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6" t="s">
        <v>187</v>
      </c>
      <c r="AU478" s="246" t="s">
        <v>80</v>
      </c>
      <c r="AV478" s="14" t="s">
        <v>82</v>
      </c>
      <c r="AW478" s="14" t="s">
        <v>33</v>
      </c>
      <c r="AX478" s="14" t="s">
        <v>72</v>
      </c>
      <c r="AY478" s="246" t="s">
        <v>123</v>
      </c>
    </row>
    <row r="479" s="15" customFormat="1">
      <c r="A479" s="15"/>
      <c r="B479" s="247"/>
      <c r="C479" s="248"/>
      <c r="D479" s="227" t="s">
        <v>187</v>
      </c>
      <c r="E479" s="249" t="s">
        <v>19</v>
      </c>
      <c r="F479" s="250" t="s">
        <v>205</v>
      </c>
      <c r="G479" s="248"/>
      <c r="H479" s="251">
        <v>165.12299999999999</v>
      </c>
      <c r="I479" s="252"/>
      <c r="J479" s="248"/>
      <c r="K479" s="248"/>
      <c r="L479" s="253"/>
      <c r="M479" s="254"/>
      <c r="N479" s="255"/>
      <c r="O479" s="255"/>
      <c r="P479" s="255"/>
      <c r="Q479" s="255"/>
      <c r="R479" s="255"/>
      <c r="S479" s="255"/>
      <c r="T479" s="256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57" t="s">
        <v>187</v>
      </c>
      <c r="AU479" s="257" t="s">
        <v>80</v>
      </c>
      <c r="AV479" s="15" t="s">
        <v>122</v>
      </c>
      <c r="AW479" s="15" t="s">
        <v>33</v>
      </c>
      <c r="AX479" s="15" t="s">
        <v>80</v>
      </c>
      <c r="AY479" s="257" t="s">
        <v>123</v>
      </c>
    </row>
    <row r="480" s="2" customFormat="1" ht="55.5" customHeight="1">
      <c r="A480" s="41"/>
      <c r="B480" s="42"/>
      <c r="C480" s="199" t="s">
        <v>739</v>
      </c>
      <c r="D480" s="199" t="s">
        <v>124</v>
      </c>
      <c r="E480" s="200" t="s">
        <v>740</v>
      </c>
      <c r="F480" s="201" t="s">
        <v>741</v>
      </c>
      <c r="G480" s="202" t="s">
        <v>284</v>
      </c>
      <c r="H480" s="203">
        <v>33.920000000000002</v>
      </c>
      <c r="I480" s="204"/>
      <c r="J480" s="205">
        <f>ROUND(I480*H480,2)</f>
        <v>0</v>
      </c>
      <c r="K480" s="201" t="s">
        <v>253</v>
      </c>
      <c r="L480" s="47"/>
      <c r="M480" s="206" t="s">
        <v>19</v>
      </c>
      <c r="N480" s="207" t="s">
        <v>43</v>
      </c>
      <c r="O480" s="87"/>
      <c r="P480" s="208">
        <f>O480*H480</f>
        <v>0</v>
      </c>
      <c r="Q480" s="208">
        <v>0</v>
      </c>
      <c r="R480" s="208">
        <f>Q480*H480</f>
        <v>0</v>
      </c>
      <c r="S480" s="208">
        <v>0</v>
      </c>
      <c r="T480" s="209">
        <f>S480*H480</f>
        <v>0</v>
      </c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R480" s="210" t="s">
        <v>122</v>
      </c>
      <c r="AT480" s="210" t="s">
        <v>124</v>
      </c>
      <c r="AU480" s="210" t="s">
        <v>80</v>
      </c>
      <c r="AY480" s="20" t="s">
        <v>123</v>
      </c>
      <c r="BE480" s="211">
        <f>IF(N480="základní",J480,0)</f>
        <v>0</v>
      </c>
      <c r="BF480" s="211">
        <f>IF(N480="snížená",J480,0)</f>
        <v>0</v>
      </c>
      <c r="BG480" s="211">
        <f>IF(N480="zákl. přenesená",J480,0)</f>
        <v>0</v>
      </c>
      <c r="BH480" s="211">
        <f>IF(N480="sníž. přenesená",J480,0)</f>
        <v>0</v>
      </c>
      <c r="BI480" s="211">
        <f>IF(N480="nulová",J480,0)</f>
        <v>0</v>
      </c>
      <c r="BJ480" s="20" t="s">
        <v>80</v>
      </c>
      <c r="BK480" s="211">
        <f>ROUND(I480*H480,2)</f>
        <v>0</v>
      </c>
      <c r="BL480" s="20" t="s">
        <v>122</v>
      </c>
      <c r="BM480" s="210" t="s">
        <v>742</v>
      </c>
    </row>
    <row r="481" s="2" customFormat="1">
      <c r="A481" s="41"/>
      <c r="B481" s="42"/>
      <c r="C481" s="43"/>
      <c r="D481" s="259" t="s">
        <v>255</v>
      </c>
      <c r="E481" s="43"/>
      <c r="F481" s="260" t="s">
        <v>743</v>
      </c>
      <c r="G481" s="43"/>
      <c r="H481" s="43"/>
      <c r="I481" s="261"/>
      <c r="J481" s="43"/>
      <c r="K481" s="43"/>
      <c r="L481" s="47"/>
      <c r="M481" s="265"/>
      <c r="N481" s="266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255</v>
      </c>
      <c r="AU481" s="20" t="s">
        <v>80</v>
      </c>
    </row>
    <row r="482" s="13" customFormat="1">
      <c r="A482" s="13"/>
      <c r="B482" s="225"/>
      <c r="C482" s="226"/>
      <c r="D482" s="227" t="s">
        <v>187</v>
      </c>
      <c r="E482" s="228" t="s">
        <v>19</v>
      </c>
      <c r="F482" s="229" t="s">
        <v>744</v>
      </c>
      <c r="G482" s="226"/>
      <c r="H482" s="228" t="s">
        <v>19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187</v>
      </c>
      <c r="AU482" s="235" t="s">
        <v>80</v>
      </c>
      <c r="AV482" s="13" t="s">
        <v>80</v>
      </c>
      <c r="AW482" s="13" t="s">
        <v>33</v>
      </c>
      <c r="AX482" s="13" t="s">
        <v>72</v>
      </c>
      <c r="AY482" s="235" t="s">
        <v>123</v>
      </c>
    </row>
    <row r="483" s="14" customFormat="1">
      <c r="A483" s="14"/>
      <c r="B483" s="236"/>
      <c r="C483" s="237"/>
      <c r="D483" s="227" t="s">
        <v>187</v>
      </c>
      <c r="E483" s="238" t="s">
        <v>19</v>
      </c>
      <c r="F483" s="239" t="s">
        <v>745</v>
      </c>
      <c r="G483" s="237"/>
      <c r="H483" s="240">
        <v>2.0219999999999998</v>
      </c>
      <c r="I483" s="241"/>
      <c r="J483" s="237"/>
      <c r="K483" s="237"/>
      <c r="L483" s="242"/>
      <c r="M483" s="243"/>
      <c r="N483" s="244"/>
      <c r="O483" s="244"/>
      <c r="P483" s="244"/>
      <c r="Q483" s="244"/>
      <c r="R483" s="244"/>
      <c r="S483" s="244"/>
      <c r="T483" s="245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6" t="s">
        <v>187</v>
      </c>
      <c r="AU483" s="246" t="s">
        <v>80</v>
      </c>
      <c r="AV483" s="14" t="s">
        <v>82</v>
      </c>
      <c r="AW483" s="14" t="s">
        <v>33</v>
      </c>
      <c r="AX483" s="14" t="s">
        <v>72</v>
      </c>
      <c r="AY483" s="246" t="s">
        <v>123</v>
      </c>
    </row>
    <row r="484" s="14" customFormat="1">
      <c r="A484" s="14"/>
      <c r="B484" s="236"/>
      <c r="C484" s="237"/>
      <c r="D484" s="227" t="s">
        <v>187</v>
      </c>
      <c r="E484" s="238" t="s">
        <v>19</v>
      </c>
      <c r="F484" s="239" t="s">
        <v>746</v>
      </c>
      <c r="G484" s="237"/>
      <c r="H484" s="240">
        <v>1.6439999999999999</v>
      </c>
      <c r="I484" s="241"/>
      <c r="J484" s="237"/>
      <c r="K484" s="237"/>
      <c r="L484" s="242"/>
      <c r="M484" s="243"/>
      <c r="N484" s="244"/>
      <c r="O484" s="244"/>
      <c r="P484" s="244"/>
      <c r="Q484" s="244"/>
      <c r="R484" s="244"/>
      <c r="S484" s="244"/>
      <c r="T484" s="245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46" t="s">
        <v>187</v>
      </c>
      <c r="AU484" s="246" t="s">
        <v>80</v>
      </c>
      <c r="AV484" s="14" t="s">
        <v>82</v>
      </c>
      <c r="AW484" s="14" t="s">
        <v>33</v>
      </c>
      <c r="AX484" s="14" t="s">
        <v>72</v>
      </c>
      <c r="AY484" s="246" t="s">
        <v>123</v>
      </c>
    </row>
    <row r="485" s="14" customFormat="1">
      <c r="A485" s="14"/>
      <c r="B485" s="236"/>
      <c r="C485" s="237"/>
      <c r="D485" s="227" t="s">
        <v>187</v>
      </c>
      <c r="E485" s="238" t="s">
        <v>19</v>
      </c>
      <c r="F485" s="239" t="s">
        <v>625</v>
      </c>
      <c r="G485" s="237"/>
      <c r="H485" s="240">
        <v>15.300000000000001</v>
      </c>
      <c r="I485" s="241"/>
      <c r="J485" s="237"/>
      <c r="K485" s="237"/>
      <c r="L485" s="242"/>
      <c r="M485" s="243"/>
      <c r="N485" s="244"/>
      <c r="O485" s="244"/>
      <c r="P485" s="244"/>
      <c r="Q485" s="244"/>
      <c r="R485" s="244"/>
      <c r="S485" s="244"/>
      <c r="T485" s="24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46" t="s">
        <v>187</v>
      </c>
      <c r="AU485" s="246" t="s">
        <v>80</v>
      </c>
      <c r="AV485" s="14" t="s">
        <v>82</v>
      </c>
      <c r="AW485" s="14" t="s">
        <v>33</v>
      </c>
      <c r="AX485" s="14" t="s">
        <v>72</v>
      </c>
      <c r="AY485" s="246" t="s">
        <v>123</v>
      </c>
    </row>
    <row r="486" s="14" customFormat="1">
      <c r="A486" s="14"/>
      <c r="B486" s="236"/>
      <c r="C486" s="237"/>
      <c r="D486" s="227" t="s">
        <v>187</v>
      </c>
      <c r="E486" s="238" t="s">
        <v>19</v>
      </c>
      <c r="F486" s="239" t="s">
        <v>747</v>
      </c>
      <c r="G486" s="237"/>
      <c r="H486" s="240">
        <v>0.40400000000000003</v>
      </c>
      <c r="I486" s="241"/>
      <c r="J486" s="237"/>
      <c r="K486" s="237"/>
      <c r="L486" s="242"/>
      <c r="M486" s="243"/>
      <c r="N486" s="244"/>
      <c r="O486" s="244"/>
      <c r="P486" s="244"/>
      <c r="Q486" s="244"/>
      <c r="R486" s="244"/>
      <c r="S486" s="244"/>
      <c r="T486" s="24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46" t="s">
        <v>187</v>
      </c>
      <c r="AU486" s="246" t="s">
        <v>80</v>
      </c>
      <c r="AV486" s="14" t="s">
        <v>82</v>
      </c>
      <c r="AW486" s="14" t="s">
        <v>33</v>
      </c>
      <c r="AX486" s="14" t="s">
        <v>72</v>
      </c>
      <c r="AY486" s="246" t="s">
        <v>123</v>
      </c>
    </row>
    <row r="487" s="14" customFormat="1">
      <c r="A487" s="14"/>
      <c r="B487" s="236"/>
      <c r="C487" s="237"/>
      <c r="D487" s="227" t="s">
        <v>187</v>
      </c>
      <c r="E487" s="238" t="s">
        <v>19</v>
      </c>
      <c r="F487" s="239" t="s">
        <v>631</v>
      </c>
      <c r="G487" s="237"/>
      <c r="H487" s="240">
        <v>14.550000000000001</v>
      </c>
      <c r="I487" s="241"/>
      <c r="J487" s="237"/>
      <c r="K487" s="237"/>
      <c r="L487" s="242"/>
      <c r="M487" s="243"/>
      <c r="N487" s="244"/>
      <c r="O487" s="244"/>
      <c r="P487" s="244"/>
      <c r="Q487" s="244"/>
      <c r="R487" s="244"/>
      <c r="S487" s="244"/>
      <c r="T487" s="245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46" t="s">
        <v>187</v>
      </c>
      <c r="AU487" s="246" t="s">
        <v>80</v>
      </c>
      <c r="AV487" s="14" t="s">
        <v>82</v>
      </c>
      <c r="AW487" s="14" t="s">
        <v>33</v>
      </c>
      <c r="AX487" s="14" t="s">
        <v>72</v>
      </c>
      <c r="AY487" s="246" t="s">
        <v>123</v>
      </c>
    </row>
    <row r="488" s="15" customFormat="1">
      <c r="A488" s="15"/>
      <c r="B488" s="247"/>
      <c r="C488" s="248"/>
      <c r="D488" s="227" t="s">
        <v>187</v>
      </c>
      <c r="E488" s="249" t="s">
        <v>19</v>
      </c>
      <c r="F488" s="250" t="s">
        <v>205</v>
      </c>
      <c r="G488" s="248"/>
      <c r="H488" s="251">
        <v>33.920000000000002</v>
      </c>
      <c r="I488" s="252"/>
      <c r="J488" s="248"/>
      <c r="K488" s="248"/>
      <c r="L488" s="253"/>
      <c r="M488" s="254"/>
      <c r="N488" s="255"/>
      <c r="O488" s="255"/>
      <c r="P488" s="255"/>
      <c r="Q488" s="255"/>
      <c r="R488" s="255"/>
      <c r="S488" s="255"/>
      <c r="T488" s="256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57" t="s">
        <v>187</v>
      </c>
      <c r="AU488" s="257" t="s">
        <v>80</v>
      </c>
      <c r="AV488" s="15" t="s">
        <v>122</v>
      </c>
      <c r="AW488" s="15" t="s">
        <v>33</v>
      </c>
      <c r="AX488" s="15" t="s">
        <v>80</v>
      </c>
      <c r="AY488" s="257" t="s">
        <v>123</v>
      </c>
    </row>
    <row r="489" s="2" customFormat="1" ht="24.15" customHeight="1">
      <c r="A489" s="41"/>
      <c r="B489" s="42"/>
      <c r="C489" s="199" t="s">
        <v>748</v>
      </c>
      <c r="D489" s="199" t="s">
        <v>124</v>
      </c>
      <c r="E489" s="200" t="s">
        <v>749</v>
      </c>
      <c r="F489" s="201" t="s">
        <v>750</v>
      </c>
      <c r="G489" s="202" t="s">
        <v>185</v>
      </c>
      <c r="H489" s="203">
        <v>26.686</v>
      </c>
      <c r="I489" s="204"/>
      <c r="J489" s="205">
        <f>ROUND(I489*H489,2)</f>
        <v>0</v>
      </c>
      <c r="K489" s="201" t="s">
        <v>253</v>
      </c>
      <c r="L489" s="47"/>
      <c r="M489" s="206" t="s">
        <v>19</v>
      </c>
      <c r="N489" s="207" t="s">
        <v>43</v>
      </c>
      <c r="O489" s="87"/>
      <c r="P489" s="208">
        <f>O489*H489</f>
        <v>0</v>
      </c>
      <c r="Q489" s="208">
        <v>0.00069999999999999999</v>
      </c>
      <c r="R489" s="208">
        <f>Q489*H489</f>
        <v>0.018680200000000001</v>
      </c>
      <c r="S489" s="208">
        <v>0</v>
      </c>
      <c r="T489" s="209">
        <f>S489*H489</f>
        <v>0</v>
      </c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R489" s="210" t="s">
        <v>122</v>
      </c>
      <c r="AT489" s="210" t="s">
        <v>124</v>
      </c>
      <c r="AU489" s="210" t="s">
        <v>80</v>
      </c>
      <c r="AY489" s="20" t="s">
        <v>123</v>
      </c>
      <c r="BE489" s="211">
        <f>IF(N489="základní",J489,0)</f>
        <v>0</v>
      </c>
      <c r="BF489" s="211">
        <f>IF(N489="snížená",J489,0)</f>
        <v>0</v>
      </c>
      <c r="BG489" s="211">
        <f>IF(N489="zákl. přenesená",J489,0)</f>
        <v>0</v>
      </c>
      <c r="BH489" s="211">
        <f>IF(N489="sníž. přenesená",J489,0)</f>
        <v>0</v>
      </c>
      <c r="BI489" s="211">
        <f>IF(N489="nulová",J489,0)</f>
        <v>0</v>
      </c>
      <c r="BJ489" s="20" t="s">
        <v>80</v>
      </c>
      <c r="BK489" s="211">
        <f>ROUND(I489*H489,2)</f>
        <v>0</v>
      </c>
      <c r="BL489" s="20" t="s">
        <v>122</v>
      </c>
      <c r="BM489" s="210" t="s">
        <v>751</v>
      </c>
    </row>
    <row r="490" s="2" customFormat="1">
      <c r="A490" s="41"/>
      <c r="B490" s="42"/>
      <c r="C490" s="43"/>
      <c r="D490" s="259" t="s">
        <v>255</v>
      </c>
      <c r="E490" s="43"/>
      <c r="F490" s="260" t="s">
        <v>752</v>
      </c>
      <c r="G490" s="43"/>
      <c r="H490" s="43"/>
      <c r="I490" s="261"/>
      <c r="J490" s="43"/>
      <c r="K490" s="43"/>
      <c r="L490" s="47"/>
      <c r="M490" s="265"/>
      <c r="N490" s="266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255</v>
      </c>
      <c r="AU490" s="20" t="s">
        <v>80</v>
      </c>
    </row>
    <row r="491" s="13" customFormat="1">
      <c r="A491" s="13"/>
      <c r="B491" s="225"/>
      <c r="C491" s="226"/>
      <c r="D491" s="227" t="s">
        <v>187</v>
      </c>
      <c r="E491" s="228" t="s">
        <v>19</v>
      </c>
      <c r="F491" s="229" t="s">
        <v>394</v>
      </c>
      <c r="G491" s="226"/>
      <c r="H491" s="228" t="s">
        <v>19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187</v>
      </c>
      <c r="AU491" s="235" t="s">
        <v>80</v>
      </c>
      <c r="AV491" s="13" t="s">
        <v>80</v>
      </c>
      <c r="AW491" s="13" t="s">
        <v>33</v>
      </c>
      <c r="AX491" s="13" t="s">
        <v>72</v>
      </c>
      <c r="AY491" s="235" t="s">
        <v>123</v>
      </c>
    </row>
    <row r="492" s="14" customFormat="1">
      <c r="A492" s="14"/>
      <c r="B492" s="236"/>
      <c r="C492" s="237"/>
      <c r="D492" s="227" t="s">
        <v>187</v>
      </c>
      <c r="E492" s="238" t="s">
        <v>19</v>
      </c>
      <c r="F492" s="239" t="s">
        <v>753</v>
      </c>
      <c r="G492" s="237"/>
      <c r="H492" s="240">
        <v>26.686</v>
      </c>
      <c r="I492" s="241"/>
      <c r="J492" s="237"/>
      <c r="K492" s="237"/>
      <c r="L492" s="242"/>
      <c r="M492" s="243"/>
      <c r="N492" s="244"/>
      <c r="O492" s="244"/>
      <c r="P492" s="244"/>
      <c r="Q492" s="244"/>
      <c r="R492" s="244"/>
      <c r="S492" s="244"/>
      <c r="T492" s="245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6" t="s">
        <v>187</v>
      </c>
      <c r="AU492" s="246" t="s">
        <v>80</v>
      </c>
      <c r="AV492" s="14" t="s">
        <v>82</v>
      </c>
      <c r="AW492" s="14" t="s">
        <v>33</v>
      </c>
      <c r="AX492" s="14" t="s">
        <v>80</v>
      </c>
      <c r="AY492" s="246" t="s">
        <v>123</v>
      </c>
    </row>
    <row r="493" s="2" customFormat="1" ht="44.25" customHeight="1">
      <c r="A493" s="41"/>
      <c r="B493" s="42"/>
      <c r="C493" s="199" t="s">
        <v>754</v>
      </c>
      <c r="D493" s="199" t="s">
        <v>124</v>
      </c>
      <c r="E493" s="200" t="s">
        <v>755</v>
      </c>
      <c r="F493" s="201" t="s">
        <v>756</v>
      </c>
      <c r="G493" s="202" t="s">
        <v>185</v>
      </c>
      <c r="H493" s="203">
        <v>26.686</v>
      </c>
      <c r="I493" s="204"/>
      <c r="J493" s="205">
        <f>ROUND(I493*H493,2)</f>
        <v>0</v>
      </c>
      <c r="K493" s="201" t="s">
        <v>253</v>
      </c>
      <c r="L493" s="47"/>
      <c r="M493" s="206" t="s">
        <v>19</v>
      </c>
      <c r="N493" s="207" t="s">
        <v>43</v>
      </c>
      <c r="O493" s="87"/>
      <c r="P493" s="208">
        <f>O493*H493</f>
        <v>0</v>
      </c>
      <c r="Q493" s="208">
        <v>0</v>
      </c>
      <c r="R493" s="208">
        <f>Q493*H493</f>
        <v>0</v>
      </c>
      <c r="S493" s="208">
        <v>0</v>
      </c>
      <c r="T493" s="209">
        <f>S493*H493</f>
        <v>0</v>
      </c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R493" s="210" t="s">
        <v>122</v>
      </c>
      <c r="AT493" s="210" t="s">
        <v>124</v>
      </c>
      <c r="AU493" s="210" t="s">
        <v>80</v>
      </c>
      <c r="AY493" s="20" t="s">
        <v>123</v>
      </c>
      <c r="BE493" s="211">
        <f>IF(N493="základní",J493,0)</f>
        <v>0</v>
      </c>
      <c r="BF493" s="211">
        <f>IF(N493="snížená",J493,0)</f>
        <v>0</v>
      </c>
      <c r="BG493" s="211">
        <f>IF(N493="zákl. přenesená",J493,0)</f>
        <v>0</v>
      </c>
      <c r="BH493" s="211">
        <f>IF(N493="sníž. přenesená",J493,0)</f>
        <v>0</v>
      </c>
      <c r="BI493" s="211">
        <f>IF(N493="nulová",J493,0)</f>
        <v>0</v>
      </c>
      <c r="BJ493" s="20" t="s">
        <v>80</v>
      </c>
      <c r="BK493" s="211">
        <f>ROUND(I493*H493,2)</f>
        <v>0</v>
      </c>
      <c r="BL493" s="20" t="s">
        <v>122</v>
      </c>
      <c r="BM493" s="210" t="s">
        <v>757</v>
      </c>
    </row>
    <row r="494" s="2" customFormat="1">
      <c r="A494" s="41"/>
      <c r="B494" s="42"/>
      <c r="C494" s="43"/>
      <c r="D494" s="259" t="s">
        <v>255</v>
      </c>
      <c r="E494" s="43"/>
      <c r="F494" s="260" t="s">
        <v>758</v>
      </c>
      <c r="G494" s="43"/>
      <c r="H494" s="43"/>
      <c r="I494" s="261"/>
      <c r="J494" s="43"/>
      <c r="K494" s="43"/>
      <c r="L494" s="47"/>
      <c r="M494" s="265"/>
      <c r="N494" s="266"/>
      <c r="O494" s="87"/>
      <c r="P494" s="87"/>
      <c r="Q494" s="87"/>
      <c r="R494" s="87"/>
      <c r="S494" s="87"/>
      <c r="T494" s="88"/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T494" s="20" t="s">
        <v>255</v>
      </c>
      <c r="AU494" s="20" t="s">
        <v>80</v>
      </c>
    </row>
    <row r="495" s="13" customFormat="1">
      <c r="A495" s="13"/>
      <c r="B495" s="225"/>
      <c r="C495" s="226"/>
      <c r="D495" s="227" t="s">
        <v>187</v>
      </c>
      <c r="E495" s="228" t="s">
        <v>19</v>
      </c>
      <c r="F495" s="229" t="s">
        <v>394</v>
      </c>
      <c r="G495" s="226"/>
      <c r="H495" s="228" t="s">
        <v>19</v>
      </c>
      <c r="I495" s="230"/>
      <c r="J495" s="226"/>
      <c r="K495" s="226"/>
      <c r="L495" s="231"/>
      <c r="M495" s="232"/>
      <c r="N495" s="233"/>
      <c r="O495" s="233"/>
      <c r="P495" s="233"/>
      <c r="Q495" s="233"/>
      <c r="R495" s="233"/>
      <c r="S495" s="233"/>
      <c r="T495" s="23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5" t="s">
        <v>187</v>
      </c>
      <c r="AU495" s="235" t="s">
        <v>80</v>
      </c>
      <c r="AV495" s="13" t="s">
        <v>80</v>
      </c>
      <c r="AW495" s="13" t="s">
        <v>33</v>
      </c>
      <c r="AX495" s="13" t="s">
        <v>72</v>
      </c>
      <c r="AY495" s="235" t="s">
        <v>123</v>
      </c>
    </row>
    <row r="496" s="14" customFormat="1">
      <c r="A496" s="14"/>
      <c r="B496" s="236"/>
      <c r="C496" s="237"/>
      <c r="D496" s="227" t="s">
        <v>187</v>
      </c>
      <c r="E496" s="238" t="s">
        <v>19</v>
      </c>
      <c r="F496" s="239" t="s">
        <v>753</v>
      </c>
      <c r="G496" s="237"/>
      <c r="H496" s="240">
        <v>26.686</v>
      </c>
      <c r="I496" s="241"/>
      <c r="J496" s="237"/>
      <c r="K496" s="237"/>
      <c r="L496" s="242"/>
      <c r="M496" s="243"/>
      <c r="N496" s="244"/>
      <c r="O496" s="244"/>
      <c r="P496" s="244"/>
      <c r="Q496" s="244"/>
      <c r="R496" s="244"/>
      <c r="S496" s="244"/>
      <c r="T496" s="245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6" t="s">
        <v>187</v>
      </c>
      <c r="AU496" s="246" t="s">
        <v>80</v>
      </c>
      <c r="AV496" s="14" t="s">
        <v>82</v>
      </c>
      <c r="AW496" s="14" t="s">
        <v>33</v>
      </c>
      <c r="AX496" s="14" t="s">
        <v>80</v>
      </c>
      <c r="AY496" s="246" t="s">
        <v>123</v>
      </c>
    </row>
    <row r="497" s="2" customFormat="1" ht="62.7" customHeight="1">
      <c r="A497" s="41"/>
      <c r="B497" s="42"/>
      <c r="C497" s="199" t="s">
        <v>759</v>
      </c>
      <c r="D497" s="199" t="s">
        <v>124</v>
      </c>
      <c r="E497" s="200" t="s">
        <v>760</v>
      </c>
      <c r="F497" s="201" t="s">
        <v>761</v>
      </c>
      <c r="G497" s="202" t="s">
        <v>284</v>
      </c>
      <c r="H497" s="203">
        <v>165.12299999999999</v>
      </c>
      <c r="I497" s="204"/>
      <c r="J497" s="205">
        <f>ROUND(I497*H497,2)</f>
        <v>0</v>
      </c>
      <c r="K497" s="201" t="s">
        <v>253</v>
      </c>
      <c r="L497" s="47"/>
      <c r="M497" s="206" t="s">
        <v>19</v>
      </c>
      <c r="N497" s="207" t="s">
        <v>43</v>
      </c>
      <c r="O497" s="87"/>
      <c r="P497" s="208">
        <f>O497*H497</f>
        <v>0</v>
      </c>
      <c r="Q497" s="208">
        <v>0</v>
      </c>
      <c r="R497" s="208">
        <f>Q497*H497</f>
        <v>0</v>
      </c>
      <c r="S497" s="208">
        <v>0</v>
      </c>
      <c r="T497" s="209">
        <f>S497*H497</f>
        <v>0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10" t="s">
        <v>122</v>
      </c>
      <c r="AT497" s="210" t="s">
        <v>124</v>
      </c>
      <c r="AU497" s="210" t="s">
        <v>80</v>
      </c>
      <c r="AY497" s="20" t="s">
        <v>123</v>
      </c>
      <c r="BE497" s="211">
        <f>IF(N497="základní",J497,0)</f>
        <v>0</v>
      </c>
      <c r="BF497" s="211">
        <f>IF(N497="snížená",J497,0)</f>
        <v>0</v>
      </c>
      <c r="BG497" s="211">
        <f>IF(N497="zákl. přenesená",J497,0)</f>
        <v>0</v>
      </c>
      <c r="BH497" s="211">
        <f>IF(N497="sníž. přenesená",J497,0)</f>
        <v>0</v>
      </c>
      <c r="BI497" s="211">
        <f>IF(N497="nulová",J497,0)</f>
        <v>0</v>
      </c>
      <c r="BJ497" s="20" t="s">
        <v>80</v>
      </c>
      <c r="BK497" s="211">
        <f>ROUND(I497*H497,2)</f>
        <v>0</v>
      </c>
      <c r="BL497" s="20" t="s">
        <v>122</v>
      </c>
      <c r="BM497" s="210" t="s">
        <v>762</v>
      </c>
    </row>
    <row r="498" s="2" customFormat="1">
      <c r="A498" s="41"/>
      <c r="B498" s="42"/>
      <c r="C498" s="43"/>
      <c r="D498" s="259" t="s">
        <v>255</v>
      </c>
      <c r="E498" s="43"/>
      <c r="F498" s="260" t="s">
        <v>763</v>
      </c>
      <c r="G498" s="43"/>
      <c r="H498" s="43"/>
      <c r="I498" s="261"/>
      <c r="J498" s="43"/>
      <c r="K498" s="43"/>
      <c r="L498" s="47"/>
      <c r="M498" s="265"/>
      <c r="N498" s="266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255</v>
      </c>
      <c r="AU498" s="20" t="s">
        <v>80</v>
      </c>
    </row>
    <row r="499" s="13" customFormat="1">
      <c r="A499" s="13"/>
      <c r="B499" s="225"/>
      <c r="C499" s="226"/>
      <c r="D499" s="227" t="s">
        <v>187</v>
      </c>
      <c r="E499" s="228" t="s">
        <v>19</v>
      </c>
      <c r="F499" s="229" t="s">
        <v>394</v>
      </c>
      <c r="G499" s="226"/>
      <c r="H499" s="228" t="s">
        <v>19</v>
      </c>
      <c r="I499" s="230"/>
      <c r="J499" s="226"/>
      <c r="K499" s="226"/>
      <c r="L499" s="231"/>
      <c r="M499" s="232"/>
      <c r="N499" s="233"/>
      <c r="O499" s="233"/>
      <c r="P499" s="233"/>
      <c r="Q499" s="233"/>
      <c r="R499" s="233"/>
      <c r="S499" s="233"/>
      <c r="T499" s="23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5" t="s">
        <v>187</v>
      </c>
      <c r="AU499" s="235" t="s">
        <v>80</v>
      </c>
      <c r="AV499" s="13" t="s">
        <v>80</v>
      </c>
      <c r="AW499" s="13" t="s">
        <v>33</v>
      </c>
      <c r="AX499" s="13" t="s">
        <v>72</v>
      </c>
      <c r="AY499" s="235" t="s">
        <v>123</v>
      </c>
    </row>
    <row r="500" s="14" customFormat="1">
      <c r="A500" s="14"/>
      <c r="B500" s="236"/>
      <c r="C500" s="237"/>
      <c r="D500" s="227" t="s">
        <v>187</v>
      </c>
      <c r="E500" s="238" t="s">
        <v>19</v>
      </c>
      <c r="F500" s="239" t="s">
        <v>729</v>
      </c>
      <c r="G500" s="237"/>
      <c r="H500" s="240">
        <v>2.6680000000000001</v>
      </c>
      <c r="I500" s="241"/>
      <c r="J500" s="237"/>
      <c r="K500" s="237"/>
      <c r="L500" s="242"/>
      <c r="M500" s="243"/>
      <c r="N500" s="244"/>
      <c r="O500" s="244"/>
      <c r="P500" s="244"/>
      <c r="Q500" s="244"/>
      <c r="R500" s="244"/>
      <c r="S500" s="244"/>
      <c r="T500" s="245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46" t="s">
        <v>187</v>
      </c>
      <c r="AU500" s="246" t="s">
        <v>80</v>
      </c>
      <c r="AV500" s="14" t="s">
        <v>82</v>
      </c>
      <c r="AW500" s="14" t="s">
        <v>33</v>
      </c>
      <c r="AX500" s="14" t="s">
        <v>72</v>
      </c>
      <c r="AY500" s="246" t="s">
        <v>123</v>
      </c>
    </row>
    <row r="501" s="14" customFormat="1">
      <c r="A501" s="14"/>
      <c r="B501" s="236"/>
      <c r="C501" s="237"/>
      <c r="D501" s="227" t="s">
        <v>187</v>
      </c>
      <c r="E501" s="238" t="s">
        <v>19</v>
      </c>
      <c r="F501" s="239" t="s">
        <v>730</v>
      </c>
      <c r="G501" s="237"/>
      <c r="H501" s="240">
        <v>5.2850000000000001</v>
      </c>
      <c r="I501" s="241"/>
      <c r="J501" s="237"/>
      <c r="K501" s="237"/>
      <c r="L501" s="242"/>
      <c r="M501" s="243"/>
      <c r="N501" s="244"/>
      <c r="O501" s="244"/>
      <c r="P501" s="244"/>
      <c r="Q501" s="244"/>
      <c r="R501" s="244"/>
      <c r="S501" s="244"/>
      <c r="T501" s="24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46" t="s">
        <v>187</v>
      </c>
      <c r="AU501" s="246" t="s">
        <v>80</v>
      </c>
      <c r="AV501" s="14" t="s">
        <v>82</v>
      </c>
      <c r="AW501" s="14" t="s">
        <v>33</v>
      </c>
      <c r="AX501" s="14" t="s">
        <v>72</v>
      </c>
      <c r="AY501" s="246" t="s">
        <v>123</v>
      </c>
    </row>
    <row r="502" s="14" customFormat="1">
      <c r="A502" s="14"/>
      <c r="B502" s="236"/>
      <c r="C502" s="237"/>
      <c r="D502" s="227" t="s">
        <v>187</v>
      </c>
      <c r="E502" s="238" t="s">
        <v>19</v>
      </c>
      <c r="F502" s="239" t="s">
        <v>731</v>
      </c>
      <c r="G502" s="237"/>
      <c r="H502" s="240">
        <v>2.536</v>
      </c>
      <c r="I502" s="241"/>
      <c r="J502" s="237"/>
      <c r="K502" s="237"/>
      <c r="L502" s="242"/>
      <c r="M502" s="243"/>
      <c r="N502" s="244"/>
      <c r="O502" s="244"/>
      <c r="P502" s="244"/>
      <c r="Q502" s="244"/>
      <c r="R502" s="244"/>
      <c r="S502" s="244"/>
      <c r="T502" s="245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46" t="s">
        <v>187</v>
      </c>
      <c r="AU502" s="246" t="s">
        <v>80</v>
      </c>
      <c r="AV502" s="14" t="s">
        <v>82</v>
      </c>
      <c r="AW502" s="14" t="s">
        <v>33</v>
      </c>
      <c r="AX502" s="14" t="s">
        <v>72</v>
      </c>
      <c r="AY502" s="246" t="s">
        <v>123</v>
      </c>
    </row>
    <row r="503" s="14" customFormat="1">
      <c r="A503" s="14"/>
      <c r="B503" s="236"/>
      <c r="C503" s="237"/>
      <c r="D503" s="227" t="s">
        <v>187</v>
      </c>
      <c r="E503" s="238" t="s">
        <v>19</v>
      </c>
      <c r="F503" s="239" t="s">
        <v>732</v>
      </c>
      <c r="G503" s="237"/>
      <c r="H503" s="240">
        <v>8.5860000000000003</v>
      </c>
      <c r="I503" s="241"/>
      <c r="J503" s="237"/>
      <c r="K503" s="237"/>
      <c r="L503" s="242"/>
      <c r="M503" s="243"/>
      <c r="N503" s="244"/>
      <c r="O503" s="244"/>
      <c r="P503" s="244"/>
      <c r="Q503" s="244"/>
      <c r="R503" s="244"/>
      <c r="S503" s="244"/>
      <c r="T503" s="245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46" t="s">
        <v>187</v>
      </c>
      <c r="AU503" s="246" t="s">
        <v>80</v>
      </c>
      <c r="AV503" s="14" t="s">
        <v>82</v>
      </c>
      <c r="AW503" s="14" t="s">
        <v>33</v>
      </c>
      <c r="AX503" s="14" t="s">
        <v>72</v>
      </c>
      <c r="AY503" s="246" t="s">
        <v>123</v>
      </c>
    </row>
    <row r="504" s="14" customFormat="1">
      <c r="A504" s="14"/>
      <c r="B504" s="236"/>
      <c r="C504" s="237"/>
      <c r="D504" s="227" t="s">
        <v>187</v>
      </c>
      <c r="E504" s="238" t="s">
        <v>19</v>
      </c>
      <c r="F504" s="239" t="s">
        <v>733</v>
      </c>
      <c r="G504" s="237"/>
      <c r="H504" s="240">
        <v>-2.5939999999999999</v>
      </c>
      <c r="I504" s="241"/>
      <c r="J504" s="237"/>
      <c r="K504" s="237"/>
      <c r="L504" s="242"/>
      <c r="M504" s="243"/>
      <c r="N504" s="244"/>
      <c r="O504" s="244"/>
      <c r="P504" s="244"/>
      <c r="Q504" s="244"/>
      <c r="R504" s="244"/>
      <c r="S504" s="244"/>
      <c r="T504" s="245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46" t="s">
        <v>187</v>
      </c>
      <c r="AU504" s="246" t="s">
        <v>80</v>
      </c>
      <c r="AV504" s="14" t="s">
        <v>82</v>
      </c>
      <c r="AW504" s="14" t="s">
        <v>33</v>
      </c>
      <c r="AX504" s="14" t="s">
        <v>72</v>
      </c>
      <c r="AY504" s="246" t="s">
        <v>123</v>
      </c>
    </row>
    <row r="505" s="14" customFormat="1">
      <c r="A505" s="14"/>
      <c r="B505" s="236"/>
      <c r="C505" s="237"/>
      <c r="D505" s="227" t="s">
        <v>187</v>
      </c>
      <c r="E505" s="238" t="s">
        <v>19</v>
      </c>
      <c r="F505" s="239" t="s">
        <v>734</v>
      </c>
      <c r="G505" s="237"/>
      <c r="H505" s="240">
        <v>21.878</v>
      </c>
      <c r="I505" s="241"/>
      <c r="J505" s="237"/>
      <c r="K505" s="237"/>
      <c r="L505" s="242"/>
      <c r="M505" s="243"/>
      <c r="N505" s="244"/>
      <c r="O505" s="244"/>
      <c r="P505" s="244"/>
      <c r="Q505" s="244"/>
      <c r="R505" s="244"/>
      <c r="S505" s="244"/>
      <c r="T505" s="24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46" t="s">
        <v>187</v>
      </c>
      <c r="AU505" s="246" t="s">
        <v>80</v>
      </c>
      <c r="AV505" s="14" t="s">
        <v>82</v>
      </c>
      <c r="AW505" s="14" t="s">
        <v>33</v>
      </c>
      <c r="AX505" s="14" t="s">
        <v>72</v>
      </c>
      <c r="AY505" s="246" t="s">
        <v>123</v>
      </c>
    </row>
    <row r="506" s="14" customFormat="1">
      <c r="A506" s="14"/>
      <c r="B506" s="236"/>
      <c r="C506" s="237"/>
      <c r="D506" s="227" t="s">
        <v>187</v>
      </c>
      <c r="E506" s="238" t="s">
        <v>19</v>
      </c>
      <c r="F506" s="239" t="s">
        <v>735</v>
      </c>
      <c r="G506" s="237"/>
      <c r="H506" s="240">
        <v>-7.1820000000000004</v>
      </c>
      <c r="I506" s="241"/>
      <c r="J506" s="237"/>
      <c r="K506" s="237"/>
      <c r="L506" s="242"/>
      <c r="M506" s="243"/>
      <c r="N506" s="244"/>
      <c r="O506" s="244"/>
      <c r="P506" s="244"/>
      <c r="Q506" s="244"/>
      <c r="R506" s="244"/>
      <c r="S506" s="244"/>
      <c r="T506" s="245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6" t="s">
        <v>187</v>
      </c>
      <c r="AU506" s="246" t="s">
        <v>80</v>
      </c>
      <c r="AV506" s="14" t="s">
        <v>82</v>
      </c>
      <c r="AW506" s="14" t="s">
        <v>33</v>
      </c>
      <c r="AX506" s="14" t="s">
        <v>72</v>
      </c>
      <c r="AY506" s="246" t="s">
        <v>123</v>
      </c>
    </row>
    <row r="507" s="14" customFormat="1">
      <c r="A507" s="14"/>
      <c r="B507" s="236"/>
      <c r="C507" s="237"/>
      <c r="D507" s="227" t="s">
        <v>187</v>
      </c>
      <c r="E507" s="238" t="s">
        <v>19</v>
      </c>
      <c r="F507" s="239" t="s">
        <v>736</v>
      </c>
      <c r="G507" s="237"/>
      <c r="H507" s="240">
        <v>4.2930000000000001</v>
      </c>
      <c r="I507" s="241"/>
      <c r="J507" s="237"/>
      <c r="K507" s="237"/>
      <c r="L507" s="242"/>
      <c r="M507" s="243"/>
      <c r="N507" s="244"/>
      <c r="O507" s="244"/>
      <c r="P507" s="244"/>
      <c r="Q507" s="244"/>
      <c r="R507" s="244"/>
      <c r="S507" s="244"/>
      <c r="T507" s="245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46" t="s">
        <v>187</v>
      </c>
      <c r="AU507" s="246" t="s">
        <v>80</v>
      </c>
      <c r="AV507" s="14" t="s">
        <v>82</v>
      </c>
      <c r="AW507" s="14" t="s">
        <v>33</v>
      </c>
      <c r="AX507" s="14" t="s">
        <v>72</v>
      </c>
      <c r="AY507" s="246" t="s">
        <v>123</v>
      </c>
    </row>
    <row r="508" s="14" customFormat="1">
      <c r="A508" s="14"/>
      <c r="B508" s="236"/>
      <c r="C508" s="237"/>
      <c r="D508" s="227" t="s">
        <v>187</v>
      </c>
      <c r="E508" s="238" t="s">
        <v>19</v>
      </c>
      <c r="F508" s="239" t="s">
        <v>737</v>
      </c>
      <c r="G508" s="237"/>
      <c r="H508" s="240">
        <v>107.901</v>
      </c>
      <c r="I508" s="241"/>
      <c r="J508" s="237"/>
      <c r="K508" s="237"/>
      <c r="L508" s="242"/>
      <c r="M508" s="243"/>
      <c r="N508" s="244"/>
      <c r="O508" s="244"/>
      <c r="P508" s="244"/>
      <c r="Q508" s="244"/>
      <c r="R508" s="244"/>
      <c r="S508" s="244"/>
      <c r="T508" s="245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6" t="s">
        <v>187</v>
      </c>
      <c r="AU508" s="246" t="s">
        <v>80</v>
      </c>
      <c r="AV508" s="14" t="s">
        <v>82</v>
      </c>
      <c r="AW508" s="14" t="s">
        <v>33</v>
      </c>
      <c r="AX508" s="14" t="s">
        <v>72</v>
      </c>
      <c r="AY508" s="246" t="s">
        <v>123</v>
      </c>
    </row>
    <row r="509" s="14" customFormat="1">
      <c r="A509" s="14"/>
      <c r="B509" s="236"/>
      <c r="C509" s="237"/>
      <c r="D509" s="227" t="s">
        <v>187</v>
      </c>
      <c r="E509" s="238" t="s">
        <v>19</v>
      </c>
      <c r="F509" s="239" t="s">
        <v>738</v>
      </c>
      <c r="G509" s="237"/>
      <c r="H509" s="240">
        <v>21.751999999999999</v>
      </c>
      <c r="I509" s="241"/>
      <c r="J509" s="237"/>
      <c r="K509" s="237"/>
      <c r="L509" s="242"/>
      <c r="M509" s="243"/>
      <c r="N509" s="244"/>
      <c r="O509" s="244"/>
      <c r="P509" s="244"/>
      <c r="Q509" s="244"/>
      <c r="R509" s="244"/>
      <c r="S509" s="244"/>
      <c r="T509" s="24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46" t="s">
        <v>187</v>
      </c>
      <c r="AU509" s="246" t="s">
        <v>80</v>
      </c>
      <c r="AV509" s="14" t="s">
        <v>82</v>
      </c>
      <c r="AW509" s="14" t="s">
        <v>33</v>
      </c>
      <c r="AX509" s="14" t="s">
        <v>72</v>
      </c>
      <c r="AY509" s="246" t="s">
        <v>123</v>
      </c>
    </row>
    <row r="510" s="15" customFormat="1">
      <c r="A510" s="15"/>
      <c r="B510" s="247"/>
      <c r="C510" s="248"/>
      <c r="D510" s="227" t="s">
        <v>187</v>
      </c>
      <c r="E510" s="249" t="s">
        <v>19</v>
      </c>
      <c r="F510" s="250" t="s">
        <v>205</v>
      </c>
      <c r="G510" s="248"/>
      <c r="H510" s="251">
        <v>165.12299999999999</v>
      </c>
      <c r="I510" s="252"/>
      <c r="J510" s="248"/>
      <c r="K510" s="248"/>
      <c r="L510" s="253"/>
      <c r="M510" s="254"/>
      <c r="N510" s="255"/>
      <c r="O510" s="255"/>
      <c r="P510" s="255"/>
      <c r="Q510" s="255"/>
      <c r="R510" s="255"/>
      <c r="S510" s="255"/>
      <c r="T510" s="256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57" t="s">
        <v>187</v>
      </c>
      <c r="AU510" s="257" t="s">
        <v>80</v>
      </c>
      <c r="AV510" s="15" t="s">
        <v>122</v>
      </c>
      <c r="AW510" s="15" t="s">
        <v>33</v>
      </c>
      <c r="AX510" s="15" t="s">
        <v>80</v>
      </c>
      <c r="AY510" s="257" t="s">
        <v>123</v>
      </c>
    </row>
    <row r="511" s="2" customFormat="1" ht="37.8" customHeight="1">
      <c r="A511" s="41"/>
      <c r="B511" s="42"/>
      <c r="C511" s="199" t="s">
        <v>764</v>
      </c>
      <c r="D511" s="199" t="s">
        <v>124</v>
      </c>
      <c r="E511" s="200" t="s">
        <v>765</v>
      </c>
      <c r="F511" s="201" t="s">
        <v>766</v>
      </c>
      <c r="G511" s="202" t="s">
        <v>284</v>
      </c>
      <c r="H511" s="203">
        <v>165.12299999999999</v>
      </c>
      <c r="I511" s="204"/>
      <c r="J511" s="205">
        <f>ROUND(I511*H511,2)</f>
        <v>0</v>
      </c>
      <c r="K511" s="201" t="s">
        <v>253</v>
      </c>
      <c r="L511" s="47"/>
      <c r="M511" s="206" t="s">
        <v>19</v>
      </c>
      <c r="N511" s="207" t="s">
        <v>43</v>
      </c>
      <c r="O511" s="87"/>
      <c r="P511" s="208">
        <f>O511*H511</f>
        <v>0</v>
      </c>
      <c r="Q511" s="208">
        <v>0</v>
      </c>
      <c r="R511" s="208">
        <f>Q511*H511</f>
        <v>0</v>
      </c>
      <c r="S511" s="208">
        <v>0</v>
      </c>
      <c r="T511" s="209">
        <f>S511*H511</f>
        <v>0</v>
      </c>
      <c r="U511" s="41"/>
      <c r="V511" s="41"/>
      <c r="W511" s="41"/>
      <c r="X511" s="41"/>
      <c r="Y511" s="41"/>
      <c r="Z511" s="41"/>
      <c r="AA511" s="41"/>
      <c r="AB511" s="41"/>
      <c r="AC511" s="41"/>
      <c r="AD511" s="41"/>
      <c r="AE511" s="41"/>
      <c r="AR511" s="210" t="s">
        <v>122</v>
      </c>
      <c r="AT511" s="210" t="s">
        <v>124</v>
      </c>
      <c r="AU511" s="210" t="s">
        <v>80</v>
      </c>
      <c r="AY511" s="20" t="s">
        <v>123</v>
      </c>
      <c r="BE511" s="211">
        <f>IF(N511="základní",J511,0)</f>
        <v>0</v>
      </c>
      <c r="BF511" s="211">
        <f>IF(N511="snížená",J511,0)</f>
        <v>0</v>
      </c>
      <c r="BG511" s="211">
        <f>IF(N511="zákl. přenesená",J511,0)</f>
        <v>0</v>
      </c>
      <c r="BH511" s="211">
        <f>IF(N511="sníž. přenesená",J511,0)</f>
        <v>0</v>
      </c>
      <c r="BI511" s="211">
        <f>IF(N511="nulová",J511,0)</f>
        <v>0</v>
      </c>
      <c r="BJ511" s="20" t="s">
        <v>80</v>
      </c>
      <c r="BK511" s="211">
        <f>ROUND(I511*H511,2)</f>
        <v>0</v>
      </c>
      <c r="BL511" s="20" t="s">
        <v>122</v>
      </c>
      <c r="BM511" s="210" t="s">
        <v>767</v>
      </c>
    </row>
    <row r="512" s="2" customFormat="1">
      <c r="A512" s="41"/>
      <c r="B512" s="42"/>
      <c r="C512" s="43"/>
      <c r="D512" s="259" t="s">
        <v>255</v>
      </c>
      <c r="E512" s="43"/>
      <c r="F512" s="260" t="s">
        <v>768</v>
      </c>
      <c r="G512" s="43"/>
      <c r="H512" s="43"/>
      <c r="I512" s="261"/>
      <c r="J512" s="43"/>
      <c r="K512" s="43"/>
      <c r="L512" s="47"/>
      <c r="M512" s="265"/>
      <c r="N512" s="266"/>
      <c r="O512" s="87"/>
      <c r="P512" s="87"/>
      <c r="Q512" s="87"/>
      <c r="R512" s="87"/>
      <c r="S512" s="87"/>
      <c r="T512" s="88"/>
      <c r="U512" s="41"/>
      <c r="V512" s="41"/>
      <c r="W512" s="41"/>
      <c r="X512" s="41"/>
      <c r="Y512" s="41"/>
      <c r="Z512" s="41"/>
      <c r="AA512" s="41"/>
      <c r="AB512" s="41"/>
      <c r="AC512" s="41"/>
      <c r="AD512" s="41"/>
      <c r="AE512" s="41"/>
      <c r="AT512" s="20" t="s">
        <v>255</v>
      </c>
      <c r="AU512" s="20" t="s">
        <v>80</v>
      </c>
    </row>
    <row r="513" s="13" customFormat="1">
      <c r="A513" s="13"/>
      <c r="B513" s="225"/>
      <c r="C513" s="226"/>
      <c r="D513" s="227" t="s">
        <v>187</v>
      </c>
      <c r="E513" s="228" t="s">
        <v>19</v>
      </c>
      <c r="F513" s="229" t="s">
        <v>394</v>
      </c>
      <c r="G513" s="226"/>
      <c r="H513" s="228" t="s">
        <v>19</v>
      </c>
      <c r="I513" s="230"/>
      <c r="J513" s="226"/>
      <c r="K513" s="226"/>
      <c r="L513" s="231"/>
      <c r="M513" s="232"/>
      <c r="N513" s="233"/>
      <c r="O513" s="233"/>
      <c r="P513" s="233"/>
      <c r="Q513" s="233"/>
      <c r="R513" s="233"/>
      <c r="S513" s="233"/>
      <c r="T513" s="234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35" t="s">
        <v>187</v>
      </c>
      <c r="AU513" s="235" t="s">
        <v>80</v>
      </c>
      <c r="AV513" s="13" t="s">
        <v>80</v>
      </c>
      <c r="AW513" s="13" t="s">
        <v>33</v>
      </c>
      <c r="AX513" s="13" t="s">
        <v>72</v>
      </c>
      <c r="AY513" s="235" t="s">
        <v>123</v>
      </c>
    </row>
    <row r="514" s="14" customFormat="1">
      <c r="A514" s="14"/>
      <c r="B514" s="236"/>
      <c r="C514" s="237"/>
      <c r="D514" s="227" t="s">
        <v>187</v>
      </c>
      <c r="E514" s="238" t="s">
        <v>19</v>
      </c>
      <c r="F514" s="239" t="s">
        <v>729</v>
      </c>
      <c r="G514" s="237"/>
      <c r="H514" s="240">
        <v>2.6680000000000001</v>
      </c>
      <c r="I514" s="241"/>
      <c r="J514" s="237"/>
      <c r="K514" s="237"/>
      <c r="L514" s="242"/>
      <c r="M514" s="243"/>
      <c r="N514" s="244"/>
      <c r="O514" s="244"/>
      <c r="P514" s="244"/>
      <c r="Q514" s="244"/>
      <c r="R514" s="244"/>
      <c r="S514" s="244"/>
      <c r="T514" s="245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46" t="s">
        <v>187</v>
      </c>
      <c r="AU514" s="246" t="s">
        <v>80</v>
      </c>
      <c r="AV514" s="14" t="s">
        <v>82</v>
      </c>
      <c r="AW514" s="14" t="s">
        <v>33</v>
      </c>
      <c r="AX514" s="14" t="s">
        <v>72</v>
      </c>
      <c r="AY514" s="246" t="s">
        <v>123</v>
      </c>
    </row>
    <row r="515" s="14" customFormat="1">
      <c r="A515" s="14"/>
      <c r="B515" s="236"/>
      <c r="C515" s="237"/>
      <c r="D515" s="227" t="s">
        <v>187</v>
      </c>
      <c r="E515" s="238" t="s">
        <v>19</v>
      </c>
      <c r="F515" s="239" t="s">
        <v>730</v>
      </c>
      <c r="G515" s="237"/>
      <c r="H515" s="240">
        <v>5.2850000000000001</v>
      </c>
      <c r="I515" s="241"/>
      <c r="J515" s="237"/>
      <c r="K515" s="237"/>
      <c r="L515" s="242"/>
      <c r="M515" s="243"/>
      <c r="N515" s="244"/>
      <c r="O515" s="244"/>
      <c r="P515" s="244"/>
      <c r="Q515" s="244"/>
      <c r="R515" s="244"/>
      <c r="S515" s="244"/>
      <c r="T515" s="245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46" t="s">
        <v>187</v>
      </c>
      <c r="AU515" s="246" t="s">
        <v>80</v>
      </c>
      <c r="AV515" s="14" t="s">
        <v>82</v>
      </c>
      <c r="AW515" s="14" t="s">
        <v>33</v>
      </c>
      <c r="AX515" s="14" t="s">
        <v>72</v>
      </c>
      <c r="AY515" s="246" t="s">
        <v>123</v>
      </c>
    </row>
    <row r="516" s="14" customFormat="1">
      <c r="A516" s="14"/>
      <c r="B516" s="236"/>
      <c r="C516" s="237"/>
      <c r="D516" s="227" t="s">
        <v>187</v>
      </c>
      <c r="E516" s="238" t="s">
        <v>19</v>
      </c>
      <c r="F516" s="239" t="s">
        <v>731</v>
      </c>
      <c r="G516" s="237"/>
      <c r="H516" s="240">
        <v>2.536</v>
      </c>
      <c r="I516" s="241"/>
      <c r="J516" s="237"/>
      <c r="K516" s="237"/>
      <c r="L516" s="242"/>
      <c r="M516" s="243"/>
      <c r="N516" s="244"/>
      <c r="O516" s="244"/>
      <c r="P516" s="244"/>
      <c r="Q516" s="244"/>
      <c r="R516" s="244"/>
      <c r="S516" s="244"/>
      <c r="T516" s="245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46" t="s">
        <v>187</v>
      </c>
      <c r="AU516" s="246" t="s">
        <v>80</v>
      </c>
      <c r="AV516" s="14" t="s">
        <v>82</v>
      </c>
      <c r="AW516" s="14" t="s">
        <v>33</v>
      </c>
      <c r="AX516" s="14" t="s">
        <v>72</v>
      </c>
      <c r="AY516" s="246" t="s">
        <v>123</v>
      </c>
    </row>
    <row r="517" s="14" customFormat="1">
      <c r="A517" s="14"/>
      <c r="B517" s="236"/>
      <c r="C517" s="237"/>
      <c r="D517" s="227" t="s">
        <v>187</v>
      </c>
      <c r="E517" s="238" t="s">
        <v>19</v>
      </c>
      <c r="F517" s="239" t="s">
        <v>732</v>
      </c>
      <c r="G517" s="237"/>
      <c r="H517" s="240">
        <v>8.5860000000000003</v>
      </c>
      <c r="I517" s="241"/>
      <c r="J517" s="237"/>
      <c r="K517" s="237"/>
      <c r="L517" s="242"/>
      <c r="M517" s="243"/>
      <c r="N517" s="244"/>
      <c r="O517" s="244"/>
      <c r="P517" s="244"/>
      <c r="Q517" s="244"/>
      <c r="R517" s="244"/>
      <c r="S517" s="244"/>
      <c r="T517" s="245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46" t="s">
        <v>187</v>
      </c>
      <c r="AU517" s="246" t="s">
        <v>80</v>
      </c>
      <c r="AV517" s="14" t="s">
        <v>82</v>
      </c>
      <c r="AW517" s="14" t="s">
        <v>33</v>
      </c>
      <c r="AX517" s="14" t="s">
        <v>72</v>
      </c>
      <c r="AY517" s="246" t="s">
        <v>123</v>
      </c>
    </row>
    <row r="518" s="14" customFormat="1">
      <c r="A518" s="14"/>
      <c r="B518" s="236"/>
      <c r="C518" s="237"/>
      <c r="D518" s="227" t="s">
        <v>187</v>
      </c>
      <c r="E518" s="238" t="s">
        <v>19</v>
      </c>
      <c r="F518" s="239" t="s">
        <v>733</v>
      </c>
      <c r="G518" s="237"/>
      <c r="H518" s="240">
        <v>-2.5939999999999999</v>
      </c>
      <c r="I518" s="241"/>
      <c r="J518" s="237"/>
      <c r="K518" s="237"/>
      <c r="L518" s="242"/>
      <c r="M518" s="243"/>
      <c r="N518" s="244"/>
      <c r="O518" s="244"/>
      <c r="P518" s="244"/>
      <c r="Q518" s="244"/>
      <c r="R518" s="244"/>
      <c r="S518" s="244"/>
      <c r="T518" s="245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46" t="s">
        <v>187</v>
      </c>
      <c r="AU518" s="246" t="s">
        <v>80</v>
      </c>
      <c r="AV518" s="14" t="s">
        <v>82</v>
      </c>
      <c r="AW518" s="14" t="s">
        <v>33</v>
      </c>
      <c r="AX518" s="14" t="s">
        <v>72</v>
      </c>
      <c r="AY518" s="246" t="s">
        <v>123</v>
      </c>
    </row>
    <row r="519" s="14" customFormat="1">
      <c r="A519" s="14"/>
      <c r="B519" s="236"/>
      <c r="C519" s="237"/>
      <c r="D519" s="227" t="s">
        <v>187</v>
      </c>
      <c r="E519" s="238" t="s">
        <v>19</v>
      </c>
      <c r="F519" s="239" t="s">
        <v>734</v>
      </c>
      <c r="G519" s="237"/>
      <c r="H519" s="240">
        <v>21.878</v>
      </c>
      <c r="I519" s="241"/>
      <c r="J519" s="237"/>
      <c r="K519" s="237"/>
      <c r="L519" s="242"/>
      <c r="M519" s="243"/>
      <c r="N519" s="244"/>
      <c r="O519" s="244"/>
      <c r="P519" s="244"/>
      <c r="Q519" s="244"/>
      <c r="R519" s="244"/>
      <c r="S519" s="244"/>
      <c r="T519" s="245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6" t="s">
        <v>187</v>
      </c>
      <c r="AU519" s="246" t="s">
        <v>80</v>
      </c>
      <c r="AV519" s="14" t="s">
        <v>82</v>
      </c>
      <c r="AW519" s="14" t="s">
        <v>33</v>
      </c>
      <c r="AX519" s="14" t="s">
        <v>72</v>
      </c>
      <c r="AY519" s="246" t="s">
        <v>123</v>
      </c>
    </row>
    <row r="520" s="14" customFormat="1">
      <c r="A520" s="14"/>
      <c r="B520" s="236"/>
      <c r="C520" s="237"/>
      <c r="D520" s="227" t="s">
        <v>187</v>
      </c>
      <c r="E520" s="238" t="s">
        <v>19</v>
      </c>
      <c r="F520" s="239" t="s">
        <v>735</v>
      </c>
      <c r="G520" s="237"/>
      <c r="H520" s="240">
        <v>-7.1820000000000004</v>
      </c>
      <c r="I520" s="241"/>
      <c r="J520" s="237"/>
      <c r="K520" s="237"/>
      <c r="L520" s="242"/>
      <c r="M520" s="243"/>
      <c r="N520" s="244"/>
      <c r="O520" s="244"/>
      <c r="P520" s="244"/>
      <c r="Q520" s="244"/>
      <c r="R520" s="244"/>
      <c r="S520" s="244"/>
      <c r="T520" s="24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6" t="s">
        <v>187</v>
      </c>
      <c r="AU520" s="246" t="s">
        <v>80</v>
      </c>
      <c r="AV520" s="14" t="s">
        <v>82</v>
      </c>
      <c r="AW520" s="14" t="s">
        <v>33</v>
      </c>
      <c r="AX520" s="14" t="s">
        <v>72</v>
      </c>
      <c r="AY520" s="246" t="s">
        <v>123</v>
      </c>
    </row>
    <row r="521" s="14" customFormat="1">
      <c r="A521" s="14"/>
      <c r="B521" s="236"/>
      <c r="C521" s="237"/>
      <c r="D521" s="227" t="s">
        <v>187</v>
      </c>
      <c r="E521" s="238" t="s">
        <v>19</v>
      </c>
      <c r="F521" s="239" t="s">
        <v>736</v>
      </c>
      <c r="G521" s="237"/>
      <c r="H521" s="240">
        <v>4.2930000000000001</v>
      </c>
      <c r="I521" s="241"/>
      <c r="J521" s="237"/>
      <c r="K521" s="237"/>
      <c r="L521" s="242"/>
      <c r="M521" s="243"/>
      <c r="N521" s="244"/>
      <c r="O521" s="244"/>
      <c r="P521" s="244"/>
      <c r="Q521" s="244"/>
      <c r="R521" s="244"/>
      <c r="S521" s="244"/>
      <c r="T521" s="245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46" t="s">
        <v>187</v>
      </c>
      <c r="AU521" s="246" t="s">
        <v>80</v>
      </c>
      <c r="AV521" s="14" t="s">
        <v>82</v>
      </c>
      <c r="AW521" s="14" t="s">
        <v>33</v>
      </c>
      <c r="AX521" s="14" t="s">
        <v>72</v>
      </c>
      <c r="AY521" s="246" t="s">
        <v>123</v>
      </c>
    </row>
    <row r="522" s="14" customFormat="1">
      <c r="A522" s="14"/>
      <c r="B522" s="236"/>
      <c r="C522" s="237"/>
      <c r="D522" s="227" t="s">
        <v>187</v>
      </c>
      <c r="E522" s="238" t="s">
        <v>19</v>
      </c>
      <c r="F522" s="239" t="s">
        <v>737</v>
      </c>
      <c r="G522" s="237"/>
      <c r="H522" s="240">
        <v>107.901</v>
      </c>
      <c r="I522" s="241"/>
      <c r="J522" s="237"/>
      <c r="K522" s="237"/>
      <c r="L522" s="242"/>
      <c r="M522" s="243"/>
      <c r="N522" s="244"/>
      <c r="O522" s="244"/>
      <c r="P522" s="244"/>
      <c r="Q522" s="244"/>
      <c r="R522" s="244"/>
      <c r="S522" s="244"/>
      <c r="T522" s="245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46" t="s">
        <v>187</v>
      </c>
      <c r="AU522" s="246" t="s">
        <v>80</v>
      </c>
      <c r="AV522" s="14" t="s">
        <v>82</v>
      </c>
      <c r="AW522" s="14" t="s">
        <v>33</v>
      </c>
      <c r="AX522" s="14" t="s">
        <v>72</v>
      </c>
      <c r="AY522" s="246" t="s">
        <v>123</v>
      </c>
    </row>
    <row r="523" s="14" customFormat="1">
      <c r="A523" s="14"/>
      <c r="B523" s="236"/>
      <c r="C523" s="237"/>
      <c r="D523" s="227" t="s">
        <v>187</v>
      </c>
      <c r="E523" s="238" t="s">
        <v>19</v>
      </c>
      <c r="F523" s="239" t="s">
        <v>738</v>
      </c>
      <c r="G523" s="237"/>
      <c r="H523" s="240">
        <v>21.751999999999999</v>
      </c>
      <c r="I523" s="241"/>
      <c r="J523" s="237"/>
      <c r="K523" s="237"/>
      <c r="L523" s="242"/>
      <c r="M523" s="243"/>
      <c r="N523" s="244"/>
      <c r="O523" s="244"/>
      <c r="P523" s="244"/>
      <c r="Q523" s="244"/>
      <c r="R523" s="244"/>
      <c r="S523" s="244"/>
      <c r="T523" s="245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46" t="s">
        <v>187</v>
      </c>
      <c r="AU523" s="246" t="s">
        <v>80</v>
      </c>
      <c r="AV523" s="14" t="s">
        <v>82</v>
      </c>
      <c r="AW523" s="14" t="s">
        <v>33</v>
      </c>
      <c r="AX523" s="14" t="s">
        <v>72</v>
      </c>
      <c r="AY523" s="246" t="s">
        <v>123</v>
      </c>
    </row>
    <row r="524" s="15" customFormat="1">
      <c r="A524" s="15"/>
      <c r="B524" s="247"/>
      <c r="C524" s="248"/>
      <c r="D524" s="227" t="s">
        <v>187</v>
      </c>
      <c r="E524" s="249" t="s">
        <v>19</v>
      </c>
      <c r="F524" s="250" t="s">
        <v>205</v>
      </c>
      <c r="G524" s="248"/>
      <c r="H524" s="251">
        <v>165.12299999999999</v>
      </c>
      <c r="I524" s="252"/>
      <c r="J524" s="248"/>
      <c r="K524" s="248"/>
      <c r="L524" s="253"/>
      <c r="M524" s="254"/>
      <c r="N524" s="255"/>
      <c r="O524" s="255"/>
      <c r="P524" s="255"/>
      <c r="Q524" s="255"/>
      <c r="R524" s="255"/>
      <c r="S524" s="255"/>
      <c r="T524" s="256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57" t="s">
        <v>187</v>
      </c>
      <c r="AU524" s="257" t="s">
        <v>80</v>
      </c>
      <c r="AV524" s="15" t="s">
        <v>122</v>
      </c>
      <c r="AW524" s="15" t="s">
        <v>33</v>
      </c>
      <c r="AX524" s="15" t="s">
        <v>80</v>
      </c>
      <c r="AY524" s="257" t="s">
        <v>123</v>
      </c>
    </row>
    <row r="525" s="2" customFormat="1" ht="44.25" customHeight="1">
      <c r="A525" s="41"/>
      <c r="B525" s="42"/>
      <c r="C525" s="199" t="s">
        <v>769</v>
      </c>
      <c r="D525" s="199" t="s">
        <v>124</v>
      </c>
      <c r="E525" s="200" t="s">
        <v>770</v>
      </c>
      <c r="F525" s="201" t="s">
        <v>771</v>
      </c>
      <c r="G525" s="202" t="s">
        <v>284</v>
      </c>
      <c r="H525" s="203">
        <v>165.12299999999999</v>
      </c>
      <c r="I525" s="204"/>
      <c r="J525" s="205">
        <f>ROUND(I525*H525,2)</f>
        <v>0</v>
      </c>
      <c r="K525" s="201" t="s">
        <v>253</v>
      </c>
      <c r="L525" s="47"/>
      <c r="M525" s="206" t="s">
        <v>19</v>
      </c>
      <c r="N525" s="207" t="s">
        <v>43</v>
      </c>
      <c r="O525" s="87"/>
      <c r="P525" s="208">
        <f>O525*H525</f>
        <v>0</v>
      </c>
      <c r="Q525" s="208">
        <v>0</v>
      </c>
      <c r="R525" s="208">
        <f>Q525*H525</f>
        <v>0</v>
      </c>
      <c r="S525" s="208">
        <v>0</v>
      </c>
      <c r="T525" s="209">
        <f>S525*H525</f>
        <v>0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10" t="s">
        <v>122</v>
      </c>
      <c r="AT525" s="210" t="s">
        <v>124</v>
      </c>
      <c r="AU525" s="210" t="s">
        <v>80</v>
      </c>
      <c r="AY525" s="20" t="s">
        <v>123</v>
      </c>
      <c r="BE525" s="211">
        <f>IF(N525="základní",J525,0)</f>
        <v>0</v>
      </c>
      <c r="BF525" s="211">
        <f>IF(N525="snížená",J525,0)</f>
        <v>0</v>
      </c>
      <c r="BG525" s="211">
        <f>IF(N525="zákl. přenesená",J525,0)</f>
        <v>0</v>
      </c>
      <c r="BH525" s="211">
        <f>IF(N525="sníž. přenesená",J525,0)</f>
        <v>0</v>
      </c>
      <c r="BI525" s="211">
        <f>IF(N525="nulová",J525,0)</f>
        <v>0</v>
      </c>
      <c r="BJ525" s="20" t="s">
        <v>80</v>
      </c>
      <c r="BK525" s="211">
        <f>ROUND(I525*H525,2)</f>
        <v>0</v>
      </c>
      <c r="BL525" s="20" t="s">
        <v>122</v>
      </c>
      <c r="BM525" s="210" t="s">
        <v>772</v>
      </c>
    </row>
    <row r="526" s="2" customFormat="1">
      <c r="A526" s="41"/>
      <c r="B526" s="42"/>
      <c r="C526" s="43"/>
      <c r="D526" s="259" t="s">
        <v>255</v>
      </c>
      <c r="E526" s="43"/>
      <c r="F526" s="260" t="s">
        <v>773</v>
      </c>
      <c r="G526" s="43"/>
      <c r="H526" s="43"/>
      <c r="I526" s="261"/>
      <c r="J526" s="43"/>
      <c r="K526" s="43"/>
      <c r="L526" s="47"/>
      <c r="M526" s="265"/>
      <c r="N526" s="266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255</v>
      </c>
      <c r="AU526" s="20" t="s">
        <v>80</v>
      </c>
    </row>
    <row r="527" s="13" customFormat="1">
      <c r="A527" s="13"/>
      <c r="B527" s="225"/>
      <c r="C527" s="226"/>
      <c r="D527" s="227" t="s">
        <v>187</v>
      </c>
      <c r="E527" s="228" t="s">
        <v>19</v>
      </c>
      <c r="F527" s="229" t="s">
        <v>394</v>
      </c>
      <c r="G527" s="226"/>
      <c r="H527" s="228" t="s">
        <v>19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187</v>
      </c>
      <c r="AU527" s="235" t="s">
        <v>80</v>
      </c>
      <c r="AV527" s="13" t="s">
        <v>80</v>
      </c>
      <c r="AW527" s="13" t="s">
        <v>33</v>
      </c>
      <c r="AX527" s="13" t="s">
        <v>72</v>
      </c>
      <c r="AY527" s="235" t="s">
        <v>123</v>
      </c>
    </row>
    <row r="528" s="14" customFormat="1">
      <c r="A528" s="14"/>
      <c r="B528" s="236"/>
      <c r="C528" s="237"/>
      <c r="D528" s="227" t="s">
        <v>187</v>
      </c>
      <c r="E528" s="238" t="s">
        <v>19</v>
      </c>
      <c r="F528" s="239" t="s">
        <v>729</v>
      </c>
      <c r="G528" s="237"/>
      <c r="H528" s="240">
        <v>2.6680000000000001</v>
      </c>
      <c r="I528" s="241"/>
      <c r="J528" s="237"/>
      <c r="K528" s="237"/>
      <c r="L528" s="242"/>
      <c r="M528" s="243"/>
      <c r="N528" s="244"/>
      <c r="O528" s="244"/>
      <c r="P528" s="244"/>
      <c r="Q528" s="244"/>
      <c r="R528" s="244"/>
      <c r="S528" s="244"/>
      <c r="T528" s="245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46" t="s">
        <v>187</v>
      </c>
      <c r="AU528" s="246" t="s">
        <v>80</v>
      </c>
      <c r="AV528" s="14" t="s">
        <v>82</v>
      </c>
      <c r="AW528" s="14" t="s">
        <v>33</v>
      </c>
      <c r="AX528" s="14" t="s">
        <v>72</v>
      </c>
      <c r="AY528" s="246" t="s">
        <v>123</v>
      </c>
    </row>
    <row r="529" s="14" customFormat="1">
      <c r="A529" s="14"/>
      <c r="B529" s="236"/>
      <c r="C529" s="237"/>
      <c r="D529" s="227" t="s">
        <v>187</v>
      </c>
      <c r="E529" s="238" t="s">
        <v>19</v>
      </c>
      <c r="F529" s="239" t="s">
        <v>730</v>
      </c>
      <c r="G529" s="237"/>
      <c r="H529" s="240">
        <v>5.2850000000000001</v>
      </c>
      <c r="I529" s="241"/>
      <c r="J529" s="237"/>
      <c r="K529" s="237"/>
      <c r="L529" s="242"/>
      <c r="M529" s="243"/>
      <c r="N529" s="244"/>
      <c r="O529" s="244"/>
      <c r="P529" s="244"/>
      <c r="Q529" s="244"/>
      <c r="R529" s="244"/>
      <c r="S529" s="244"/>
      <c r="T529" s="24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46" t="s">
        <v>187</v>
      </c>
      <c r="AU529" s="246" t="s">
        <v>80</v>
      </c>
      <c r="AV529" s="14" t="s">
        <v>82</v>
      </c>
      <c r="AW529" s="14" t="s">
        <v>33</v>
      </c>
      <c r="AX529" s="14" t="s">
        <v>72</v>
      </c>
      <c r="AY529" s="246" t="s">
        <v>123</v>
      </c>
    </row>
    <row r="530" s="14" customFormat="1">
      <c r="A530" s="14"/>
      <c r="B530" s="236"/>
      <c r="C530" s="237"/>
      <c r="D530" s="227" t="s">
        <v>187</v>
      </c>
      <c r="E530" s="238" t="s">
        <v>19</v>
      </c>
      <c r="F530" s="239" t="s">
        <v>731</v>
      </c>
      <c r="G530" s="237"/>
      <c r="H530" s="240">
        <v>2.536</v>
      </c>
      <c r="I530" s="241"/>
      <c r="J530" s="237"/>
      <c r="K530" s="237"/>
      <c r="L530" s="242"/>
      <c r="M530" s="243"/>
      <c r="N530" s="244"/>
      <c r="O530" s="244"/>
      <c r="P530" s="244"/>
      <c r="Q530" s="244"/>
      <c r="R530" s="244"/>
      <c r="S530" s="244"/>
      <c r="T530" s="245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6" t="s">
        <v>187</v>
      </c>
      <c r="AU530" s="246" t="s">
        <v>80</v>
      </c>
      <c r="AV530" s="14" t="s">
        <v>82</v>
      </c>
      <c r="AW530" s="14" t="s">
        <v>33</v>
      </c>
      <c r="AX530" s="14" t="s">
        <v>72</v>
      </c>
      <c r="AY530" s="246" t="s">
        <v>123</v>
      </c>
    </row>
    <row r="531" s="14" customFormat="1">
      <c r="A531" s="14"/>
      <c r="B531" s="236"/>
      <c r="C531" s="237"/>
      <c r="D531" s="227" t="s">
        <v>187</v>
      </c>
      <c r="E531" s="238" t="s">
        <v>19</v>
      </c>
      <c r="F531" s="239" t="s">
        <v>732</v>
      </c>
      <c r="G531" s="237"/>
      <c r="H531" s="240">
        <v>8.5860000000000003</v>
      </c>
      <c r="I531" s="241"/>
      <c r="J531" s="237"/>
      <c r="K531" s="237"/>
      <c r="L531" s="242"/>
      <c r="M531" s="243"/>
      <c r="N531" s="244"/>
      <c r="O531" s="244"/>
      <c r="P531" s="244"/>
      <c r="Q531" s="244"/>
      <c r="R531" s="244"/>
      <c r="S531" s="244"/>
      <c r="T531" s="245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46" t="s">
        <v>187</v>
      </c>
      <c r="AU531" s="246" t="s">
        <v>80</v>
      </c>
      <c r="AV531" s="14" t="s">
        <v>82</v>
      </c>
      <c r="AW531" s="14" t="s">
        <v>33</v>
      </c>
      <c r="AX531" s="14" t="s">
        <v>72</v>
      </c>
      <c r="AY531" s="246" t="s">
        <v>123</v>
      </c>
    </row>
    <row r="532" s="14" customFormat="1">
      <c r="A532" s="14"/>
      <c r="B532" s="236"/>
      <c r="C532" s="237"/>
      <c r="D532" s="227" t="s">
        <v>187</v>
      </c>
      <c r="E532" s="238" t="s">
        <v>19</v>
      </c>
      <c r="F532" s="239" t="s">
        <v>733</v>
      </c>
      <c r="G532" s="237"/>
      <c r="H532" s="240">
        <v>-2.5939999999999999</v>
      </c>
      <c r="I532" s="241"/>
      <c r="J532" s="237"/>
      <c r="K532" s="237"/>
      <c r="L532" s="242"/>
      <c r="M532" s="243"/>
      <c r="N532" s="244"/>
      <c r="O532" s="244"/>
      <c r="P532" s="244"/>
      <c r="Q532" s="244"/>
      <c r="R532" s="244"/>
      <c r="S532" s="244"/>
      <c r="T532" s="245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46" t="s">
        <v>187</v>
      </c>
      <c r="AU532" s="246" t="s">
        <v>80</v>
      </c>
      <c r="AV532" s="14" t="s">
        <v>82</v>
      </c>
      <c r="AW532" s="14" t="s">
        <v>33</v>
      </c>
      <c r="AX532" s="14" t="s">
        <v>72</v>
      </c>
      <c r="AY532" s="246" t="s">
        <v>123</v>
      </c>
    </row>
    <row r="533" s="14" customFormat="1">
      <c r="A533" s="14"/>
      <c r="B533" s="236"/>
      <c r="C533" s="237"/>
      <c r="D533" s="227" t="s">
        <v>187</v>
      </c>
      <c r="E533" s="238" t="s">
        <v>19</v>
      </c>
      <c r="F533" s="239" t="s">
        <v>734</v>
      </c>
      <c r="G533" s="237"/>
      <c r="H533" s="240">
        <v>21.878</v>
      </c>
      <c r="I533" s="241"/>
      <c r="J533" s="237"/>
      <c r="K533" s="237"/>
      <c r="L533" s="242"/>
      <c r="M533" s="243"/>
      <c r="N533" s="244"/>
      <c r="O533" s="244"/>
      <c r="P533" s="244"/>
      <c r="Q533" s="244"/>
      <c r="R533" s="244"/>
      <c r="S533" s="244"/>
      <c r="T533" s="245"/>
      <c r="U533" s="14"/>
      <c r="V533" s="14"/>
      <c r="W533" s="14"/>
      <c r="X533" s="14"/>
      <c r="Y533" s="14"/>
      <c r="Z533" s="14"/>
      <c r="AA533" s="14"/>
      <c r="AB533" s="14"/>
      <c r="AC533" s="14"/>
      <c r="AD533" s="14"/>
      <c r="AE533" s="14"/>
      <c r="AT533" s="246" t="s">
        <v>187</v>
      </c>
      <c r="AU533" s="246" t="s">
        <v>80</v>
      </c>
      <c r="AV533" s="14" t="s">
        <v>82</v>
      </c>
      <c r="AW533" s="14" t="s">
        <v>33</v>
      </c>
      <c r="AX533" s="14" t="s">
        <v>72</v>
      </c>
      <c r="AY533" s="246" t="s">
        <v>123</v>
      </c>
    </row>
    <row r="534" s="14" customFormat="1">
      <c r="A534" s="14"/>
      <c r="B534" s="236"/>
      <c r="C534" s="237"/>
      <c r="D534" s="227" t="s">
        <v>187</v>
      </c>
      <c r="E534" s="238" t="s">
        <v>19</v>
      </c>
      <c r="F534" s="239" t="s">
        <v>735</v>
      </c>
      <c r="G534" s="237"/>
      <c r="H534" s="240">
        <v>-7.1820000000000004</v>
      </c>
      <c r="I534" s="241"/>
      <c r="J534" s="237"/>
      <c r="K534" s="237"/>
      <c r="L534" s="242"/>
      <c r="M534" s="243"/>
      <c r="N534" s="244"/>
      <c r="O534" s="244"/>
      <c r="P534" s="244"/>
      <c r="Q534" s="244"/>
      <c r="R534" s="244"/>
      <c r="S534" s="244"/>
      <c r="T534" s="24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46" t="s">
        <v>187</v>
      </c>
      <c r="AU534" s="246" t="s">
        <v>80</v>
      </c>
      <c r="AV534" s="14" t="s">
        <v>82</v>
      </c>
      <c r="AW534" s="14" t="s">
        <v>33</v>
      </c>
      <c r="AX534" s="14" t="s">
        <v>72</v>
      </c>
      <c r="AY534" s="246" t="s">
        <v>123</v>
      </c>
    </row>
    <row r="535" s="14" customFormat="1">
      <c r="A535" s="14"/>
      <c r="B535" s="236"/>
      <c r="C535" s="237"/>
      <c r="D535" s="227" t="s">
        <v>187</v>
      </c>
      <c r="E535" s="238" t="s">
        <v>19</v>
      </c>
      <c r="F535" s="239" t="s">
        <v>736</v>
      </c>
      <c r="G535" s="237"/>
      <c r="H535" s="240">
        <v>4.2930000000000001</v>
      </c>
      <c r="I535" s="241"/>
      <c r="J535" s="237"/>
      <c r="K535" s="237"/>
      <c r="L535" s="242"/>
      <c r="M535" s="243"/>
      <c r="N535" s="244"/>
      <c r="O535" s="244"/>
      <c r="P535" s="244"/>
      <c r="Q535" s="244"/>
      <c r="R535" s="244"/>
      <c r="S535" s="244"/>
      <c r="T535" s="24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46" t="s">
        <v>187</v>
      </c>
      <c r="AU535" s="246" t="s">
        <v>80</v>
      </c>
      <c r="AV535" s="14" t="s">
        <v>82</v>
      </c>
      <c r="AW535" s="14" t="s">
        <v>33</v>
      </c>
      <c r="AX535" s="14" t="s">
        <v>72</v>
      </c>
      <c r="AY535" s="246" t="s">
        <v>123</v>
      </c>
    </row>
    <row r="536" s="14" customFormat="1">
      <c r="A536" s="14"/>
      <c r="B536" s="236"/>
      <c r="C536" s="237"/>
      <c r="D536" s="227" t="s">
        <v>187</v>
      </c>
      <c r="E536" s="238" t="s">
        <v>19</v>
      </c>
      <c r="F536" s="239" t="s">
        <v>737</v>
      </c>
      <c r="G536" s="237"/>
      <c r="H536" s="240">
        <v>107.901</v>
      </c>
      <c r="I536" s="241"/>
      <c r="J536" s="237"/>
      <c r="K536" s="237"/>
      <c r="L536" s="242"/>
      <c r="M536" s="243"/>
      <c r="N536" s="244"/>
      <c r="O536" s="244"/>
      <c r="P536" s="244"/>
      <c r="Q536" s="244"/>
      <c r="R536" s="244"/>
      <c r="S536" s="244"/>
      <c r="T536" s="245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6" t="s">
        <v>187</v>
      </c>
      <c r="AU536" s="246" t="s">
        <v>80</v>
      </c>
      <c r="AV536" s="14" t="s">
        <v>82</v>
      </c>
      <c r="AW536" s="14" t="s">
        <v>33</v>
      </c>
      <c r="AX536" s="14" t="s">
        <v>72</v>
      </c>
      <c r="AY536" s="246" t="s">
        <v>123</v>
      </c>
    </row>
    <row r="537" s="14" customFormat="1">
      <c r="A537" s="14"/>
      <c r="B537" s="236"/>
      <c r="C537" s="237"/>
      <c r="D537" s="227" t="s">
        <v>187</v>
      </c>
      <c r="E537" s="238" t="s">
        <v>19</v>
      </c>
      <c r="F537" s="239" t="s">
        <v>738</v>
      </c>
      <c r="G537" s="237"/>
      <c r="H537" s="240">
        <v>21.751999999999999</v>
      </c>
      <c r="I537" s="241"/>
      <c r="J537" s="237"/>
      <c r="K537" s="237"/>
      <c r="L537" s="242"/>
      <c r="M537" s="243"/>
      <c r="N537" s="244"/>
      <c r="O537" s="244"/>
      <c r="P537" s="244"/>
      <c r="Q537" s="244"/>
      <c r="R537" s="244"/>
      <c r="S537" s="244"/>
      <c r="T537" s="245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46" t="s">
        <v>187</v>
      </c>
      <c r="AU537" s="246" t="s">
        <v>80</v>
      </c>
      <c r="AV537" s="14" t="s">
        <v>82</v>
      </c>
      <c r="AW537" s="14" t="s">
        <v>33</v>
      </c>
      <c r="AX537" s="14" t="s">
        <v>72</v>
      </c>
      <c r="AY537" s="246" t="s">
        <v>123</v>
      </c>
    </row>
    <row r="538" s="15" customFormat="1">
      <c r="A538" s="15"/>
      <c r="B538" s="247"/>
      <c r="C538" s="248"/>
      <c r="D538" s="227" t="s">
        <v>187</v>
      </c>
      <c r="E538" s="249" t="s">
        <v>19</v>
      </c>
      <c r="F538" s="250" t="s">
        <v>205</v>
      </c>
      <c r="G538" s="248"/>
      <c r="H538" s="251">
        <v>165.12299999999999</v>
      </c>
      <c r="I538" s="252"/>
      <c r="J538" s="248"/>
      <c r="K538" s="248"/>
      <c r="L538" s="253"/>
      <c r="M538" s="254"/>
      <c r="N538" s="255"/>
      <c r="O538" s="255"/>
      <c r="P538" s="255"/>
      <c r="Q538" s="255"/>
      <c r="R538" s="255"/>
      <c r="S538" s="255"/>
      <c r="T538" s="256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57" t="s">
        <v>187</v>
      </c>
      <c r="AU538" s="257" t="s">
        <v>80</v>
      </c>
      <c r="AV538" s="15" t="s">
        <v>122</v>
      </c>
      <c r="AW538" s="15" t="s">
        <v>33</v>
      </c>
      <c r="AX538" s="15" t="s">
        <v>80</v>
      </c>
      <c r="AY538" s="257" t="s">
        <v>123</v>
      </c>
    </row>
    <row r="539" s="2" customFormat="1" ht="37.8" customHeight="1">
      <c r="A539" s="41"/>
      <c r="B539" s="42"/>
      <c r="C539" s="199" t="s">
        <v>774</v>
      </c>
      <c r="D539" s="199" t="s">
        <v>124</v>
      </c>
      <c r="E539" s="200" t="s">
        <v>775</v>
      </c>
      <c r="F539" s="201" t="s">
        <v>776</v>
      </c>
      <c r="G539" s="202" t="s">
        <v>284</v>
      </c>
      <c r="H539" s="203">
        <v>165.12299999999999</v>
      </c>
      <c r="I539" s="204"/>
      <c r="J539" s="205">
        <f>ROUND(I539*H539,2)</f>
        <v>0</v>
      </c>
      <c r="K539" s="201" t="s">
        <v>253</v>
      </c>
      <c r="L539" s="47"/>
      <c r="M539" s="206" t="s">
        <v>19</v>
      </c>
      <c r="N539" s="207" t="s">
        <v>43</v>
      </c>
      <c r="O539" s="87"/>
      <c r="P539" s="208">
        <f>O539*H539</f>
        <v>0</v>
      </c>
      <c r="Q539" s="208">
        <v>0</v>
      </c>
      <c r="R539" s="208">
        <f>Q539*H539</f>
        <v>0</v>
      </c>
      <c r="S539" s="208">
        <v>0</v>
      </c>
      <c r="T539" s="209">
        <f>S539*H539</f>
        <v>0</v>
      </c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R539" s="210" t="s">
        <v>122</v>
      </c>
      <c r="AT539" s="210" t="s">
        <v>124</v>
      </c>
      <c r="AU539" s="210" t="s">
        <v>80</v>
      </c>
      <c r="AY539" s="20" t="s">
        <v>123</v>
      </c>
      <c r="BE539" s="211">
        <f>IF(N539="základní",J539,0)</f>
        <v>0</v>
      </c>
      <c r="BF539" s="211">
        <f>IF(N539="snížená",J539,0)</f>
        <v>0</v>
      </c>
      <c r="BG539" s="211">
        <f>IF(N539="zákl. přenesená",J539,0)</f>
        <v>0</v>
      </c>
      <c r="BH539" s="211">
        <f>IF(N539="sníž. přenesená",J539,0)</f>
        <v>0</v>
      </c>
      <c r="BI539" s="211">
        <f>IF(N539="nulová",J539,0)</f>
        <v>0</v>
      </c>
      <c r="BJ539" s="20" t="s">
        <v>80</v>
      </c>
      <c r="BK539" s="211">
        <f>ROUND(I539*H539,2)</f>
        <v>0</v>
      </c>
      <c r="BL539" s="20" t="s">
        <v>122</v>
      </c>
      <c r="BM539" s="210" t="s">
        <v>777</v>
      </c>
    </row>
    <row r="540" s="2" customFormat="1">
      <c r="A540" s="41"/>
      <c r="B540" s="42"/>
      <c r="C540" s="43"/>
      <c r="D540" s="259" t="s">
        <v>255</v>
      </c>
      <c r="E540" s="43"/>
      <c r="F540" s="260" t="s">
        <v>778</v>
      </c>
      <c r="G540" s="43"/>
      <c r="H540" s="43"/>
      <c r="I540" s="261"/>
      <c r="J540" s="43"/>
      <c r="K540" s="43"/>
      <c r="L540" s="47"/>
      <c r="M540" s="265"/>
      <c r="N540" s="266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255</v>
      </c>
      <c r="AU540" s="20" t="s">
        <v>80</v>
      </c>
    </row>
    <row r="541" s="13" customFormat="1">
      <c r="A541" s="13"/>
      <c r="B541" s="225"/>
      <c r="C541" s="226"/>
      <c r="D541" s="227" t="s">
        <v>187</v>
      </c>
      <c r="E541" s="228" t="s">
        <v>19</v>
      </c>
      <c r="F541" s="229" t="s">
        <v>394</v>
      </c>
      <c r="G541" s="226"/>
      <c r="H541" s="228" t="s">
        <v>19</v>
      </c>
      <c r="I541" s="230"/>
      <c r="J541" s="226"/>
      <c r="K541" s="226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187</v>
      </c>
      <c r="AU541" s="235" t="s">
        <v>80</v>
      </c>
      <c r="AV541" s="13" t="s">
        <v>80</v>
      </c>
      <c r="AW541" s="13" t="s">
        <v>33</v>
      </c>
      <c r="AX541" s="13" t="s">
        <v>72</v>
      </c>
      <c r="AY541" s="235" t="s">
        <v>123</v>
      </c>
    </row>
    <row r="542" s="14" customFormat="1">
      <c r="A542" s="14"/>
      <c r="B542" s="236"/>
      <c r="C542" s="237"/>
      <c r="D542" s="227" t="s">
        <v>187</v>
      </c>
      <c r="E542" s="238" t="s">
        <v>19</v>
      </c>
      <c r="F542" s="239" t="s">
        <v>729</v>
      </c>
      <c r="G542" s="237"/>
      <c r="H542" s="240">
        <v>2.6680000000000001</v>
      </c>
      <c r="I542" s="241"/>
      <c r="J542" s="237"/>
      <c r="K542" s="237"/>
      <c r="L542" s="242"/>
      <c r="M542" s="243"/>
      <c r="N542" s="244"/>
      <c r="O542" s="244"/>
      <c r="P542" s="244"/>
      <c r="Q542" s="244"/>
      <c r="R542" s="244"/>
      <c r="S542" s="244"/>
      <c r="T542" s="245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46" t="s">
        <v>187</v>
      </c>
      <c r="AU542" s="246" t="s">
        <v>80</v>
      </c>
      <c r="AV542" s="14" t="s">
        <v>82</v>
      </c>
      <c r="AW542" s="14" t="s">
        <v>33</v>
      </c>
      <c r="AX542" s="14" t="s">
        <v>72</v>
      </c>
      <c r="AY542" s="246" t="s">
        <v>123</v>
      </c>
    </row>
    <row r="543" s="14" customFormat="1">
      <c r="A543" s="14"/>
      <c r="B543" s="236"/>
      <c r="C543" s="237"/>
      <c r="D543" s="227" t="s">
        <v>187</v>
      </c>
      <c r="E543" s="238" t="s">
        <v>19</v>
      </c>
      <c r="F543" s="239" t="s">
        <v>730</v>
      </c>
      <c r="G543" s="237"/>
      <c r="H543" s="240">
        <v>5.2850000000000001</v>
      </c>
      <c r="I543" s="241"/>
      <c r="J543" s="237"/>
      <c r="K543" s="237"/>
      <c r="L543" s="242"/>
      <c r="M543" s="243"/>
      <c r="N543" s="244"/>
      <c r="O543" s="244"/>
      <c r="P543" s="244"/>
      <c r="Q543" s="244"/>
      <c r="R543" s="244"/>
      <c r="S543" s="244"/>
      <c r="T543" s="245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46" t="s">
        <v>187</v>
      </c>
      <c r="AU543" s="246" t="s">
        <v>80</v>
      </c>
      <c r="AV543" s="14" t="s">
        <v>82</v>
      </c>
      <c r="AW543" s="14" t="s">
        <v>33</v>
      </c>
      <c r="AX543" s="14" t="s">
        <v>72</v>
      </c>
      <c r="AY543" s="246" t="s">
        <v>123</v>
      </c>
    </row>
    <row r="544" s="14" customFormat="1">
      <c r="A544" s="14"/>
      <c r="B544" s="236"/>
      <c r="C544" s="237"/>
      <c r="D544" s="227" t="s">
        <v>187</v>
      </c>
      <c r="E544" s="238" t="s">
        <v>19</v>
      </c>
      <c r="F544" s="239" t="s">
        <v>731</v>
      </c>
      <c r="G544" s="237"/>
      <c r="H544" s="240">
        <v>2.536</v>
      </c>
      <c r="I544" s="241"/>
      <c r="J544" s="237"/>
      <c r="K544" s="237"/>
      <c r="L544" s="242"/>
      <c r="M544" s="243"/>
      <c r="N544" s="244"/>
      <c r="O544" s="244"/>
      <c r="P544" s="244"/>
      <c r="Q544" s="244"/>
      <c r="R544" s="244"/>
      <c r="S544" s="244"/>
      <c r="T544" s="245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46" t="s">
        <v>187</v>
      </c>
      <c r="AU544" s="246" t="s">
        <v>80</v>
      </c>
      <c r="AV544" s="14" t="s">
        <v>82</v>
      </c>
      <c r="AW544" s="14" t="s">
        <v>33</v>
      </c>
      <c r="AX544" s="14" t="s">
        <v>72</v>
      </c>
      <c r="AY544" s="246" t="s">
        <v>123</v>
      </c>
    </row>
    <row r="545" s="14" customFormat="1">
      <c r="A545" s="14"/>
      <c r="B545" s="236"/>
      <c r="C545" s="237"/>
      <c r="D545" s="227" t="s">
        <v>187</v>
      </c>
      <c r="E545" s="238" t="s">
        <v>19</v>
      </c>
      <c r="F545" s="239" t="s">
        <v>732</v>
      </c>
      <c r="G545" s="237"/>
      <c r="H545" s="240">
        <v>8.5860000000000003</v>
      </c>
      <c r="I545" s="241"/>
      <c r="J545" s="237"/>
      <c r="K545" s="237"/>
      <c r="L545" s="242"/>
      <c r="M545" s="243"/>
      <c r="N545" s="244"/>
      <c r="O545" s="244"/>
      <c r="P545" s="244"/>
      <c r="Q545" s="244"/>
      <c r="R545" s="244"/>
      <c r="S545" s="244"/>
      <c r="T545" s="24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46" t="s">
        <v>187</v>
      </c>
      <c r="AU545" s="246" t="s">
        <v>80</v>
      </c>
      <c r="AV545" s="14" t="s">
        <v>82</v>
      </c>
      <c r="AW545" s="14" t="s">
        <v>33</v>
      </c>
      <c r="AX545" s="14" t="s">
        <v>72</v>
      </c>
      <c r="AY545" s="246" t="s">
        <v>123</v>
      </c>
    </row>
    <row r="546" s="14" customFormat="1">
      <c r="A546" s="14"/>
      <c r="B546" s="236"/>
      <c r="C546" s="237"/>
      <c r="D546" s="227" t="s">
        <v>187</v>
      </c>
      <c r="E546" s="238" t="s">
        <v>19</v>
      </c>
      <c r="F546" s="239" t="s">
        <v>733</v>
      </c>
      <c r="G546" s="237"/>
      <c r="H546" s="240">
        <v>-2.5939999999999999</v>
      </c>
      <c r="I546" s="241"/>
      <c r="J546" s="237"/>
      <c r="K546" s="237"/>
      <c r="L546" s="242"/>
      <c r="M546" s="243"/>
      <c r="N546" s="244"/>
      <c r="O546" s="244"/>
      <c r="P546" s="244"/>
      <c r="Q546" s="244"/>
      <c r="R546" s="244"/>
      <c r="S546" s="244"/>
      <c r="T546" s="245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6" t="s">
        <v>187</v>
      </c>
      <c r="AU546" s="246" t="s">
        <v>80</v>
      </c>
      <c r="AV546" s="14" t="s">
        <v>82</v>
      </c>
      <c r="AW546" s="14" t="s">
        <v>33</v>
      </c>
      <c r="AX546" s="14" t="s">
        <v>72</v>
      </c>
      <c r="AY546" s="246" t="s">
        <v>123</v>
      </c>
    </row>
    <row r="547" s="14" customFormat="1">
      <c r="A547" s="14"/>
      <c r="B547" s="236"/>
      <c r="C547" s="237"/>
      <c r="D547" s="227" t="s">
        <v>187</v>
      </c>
      <c r="E547" s="238" t="s">
        <v>19</v>
      </c>
      <c r="F547" s="239" t="s">
        <v>734</v>
      </c>
      <c r="G547" s="237"/>
      <c r="H547" s="240">
        <v>21.878</v>
      </c>
      <c r="I547" s="241"/>
      <c r="J547" s="237"/>
      <c r="K547" s="237"/>
      <c r="L547" s="242"/>
      <c r="M547" s="243"/>
      <c r="N547" s="244"/>
      <c r="O547" s="244"/>
      <c r="P547" s="244"/>
      <c r="Q547" s="244"/>
      <c r="R547" s="244"/>
      <c r="S547" s="244"/>
      <c r="T547" s="245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46" t="s">
        <v>187</v>
      </c>
      <c r="AU547" s="246" t="s">
        <v>80</v>
      </c>
      <c r="AV547" s="14" t="s">
        <v>82</v>
      </c>
      <c r="AW547" s="14" t="s">
        <v>33</v>
      </c>
      <c r="AX547" s="14" t="s">
        <v>72</v>
      </c>
      <c r="AY547" s="246" t="s">
        <v>123</v>
      </c>
    </row>
    <row r="548" s="14" customFormat="1">
      <c r="A548" s="14"/>
      <c r="B548" s="236"/>
      <c r="C548" s="237"/>
      <c r="D548" s="227" t="s">
        <v>187</v>
      </c>
      <c r="E548" s="238" t="s">
        <v>19</v>
      </c>
      <c r="F548" s="239" t="s">
        <v>735</v>
      </c>
      <c r="G548" s="237"/>
      <c r="H548" s="240">
        <v>-7.1820000000000004</v>
      </c>
      <c r="I548" s="241"/>
      <c r="J548" s="237"/>
      <c r="K548" s="237"/>
      <c r="L548" s="242"/>
      <c r="M548" s="243"/>
      <c r="N548" s="244"/>
      <c r="O548" s="244"/>
      <c r="P548" s="244"/>
      <c r="Q548" s="244"/>
      <c r="R548" s="244"/>
      <c r="S548" s="244"/>
      <c r="T548" s="245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46" t="s">
        <v>187</v>
      </c>
      <c r="AU548" s="246" t="s">
        <v>80</v>
      </c>
      <c r="AV548" s="14" t="s">
        <v>82</v>
      </c>
      <c r="AW548" s="14" t="s">
        <v>33</v>
      </c>
      <c r="AX548" s="14" t="s">
        <v>72</v>
      </c>
      <c r="AY548" s="246" t="s">
        <v>123</v>
      </c>
    </row>
    <row r="549" s="14" customFormat="1">
      <c r="A549" s="14"/>
      <c r="B549" s="236"/>
      <c r="C549" s="237"/>
      <c r="D549" s="227" t="s">
        <v>187</v>
      </c>
      <c r="E549" s="238" t="s">
        <v>19</v>
      </c>
      <c r="F549" s="239" t="s">
        <v>736</v>
      </c>
      <c r="G549" s="237"/>
      <c r="H549" s="240">
        <v>4.2930000000000001</v>
      </c>
      <c r="I549" s="241"/>
      <c r="J549" s="237"/>
      <c r="K549" s="237"/>
      <c r="L549" s="242"/>
      <c r="M549" s="243"/>
      <c r="N549" s="244"/>
      <c r="O549" s="244"/>
      <c r="P549" s="244"/>
      <c r="Q549" s="244"/>
      <c r="R549" s="244"/>
      <c r="S549" s="244"/>
      <c r="T549" s="24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46" t="s">
        <v>187</v>
      </c>
      <c r="AU549" s="246" t="s">
        <v>80</v>
      </c>
      <c r="AV549" s="14" t="s">
        <v>82</v>
      </c>
      <c r="AW549" s="14" t="s">
        <v>33</v>
      </c>
      <c r="AX549" s="14" t="s">
        <v>72</v>
      </c>
      <c r="AY549" s="246" t="s">
        <v>123</v>
      </c>
    </row>
    <row r="550" s="14" customFormat="1">
      <c r="A550" s="14"/>
      <c r="B550" s="236"/>
      <c r="C550" s="237"/>
      <c r="D550" s="227" t="s">
        <v>187</v>
      </c>
      <c r="E550" s="238" t="s">
        <v>19</v>
      </c>
      <c r="F550" s="239" t="s">
        <v>737</v>
      </c>
      <c r="G550" s="237"/>
      <c r="H550" s="240">
        <v>107.901</v>
      </c>
      <c r="I550" s="241"/>
      <c r="J550" s="237"/>
      <c r="K550" s="237"/>
      <c r="L550" s="242"/>
      <c r="M550" s="243"/>
      <c r="N550" s="244"/>
      <c r="O550" s="244"/>
      <c r="P550" s="244"/>
      <c r="Q550" s="244"/>
      <c r="R550" s="244"/>
      <c r="S550" s="244"/>
      <c r="T550" s="245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46" t="s">
        <v>187</v>
      </c>
      <c r="AU550" s="246" t="s">
        <v>80</v>
      </c>
      <c r="AV550" s="14" t="s">
        <v>82</v>
      </c>
      <c r="AW550" s="14" t="s">
        <v>33</v>
      </c>
      <c r="AX550" s="14" t="s">
        <v>72</v>
      </c>
      <c r="AY550" s="246" t="s">
        <v>123</v>
      </c>
    </row>
    <row r="551" s="14" customFormat="1">
      <c r="A551" s="14"/>
      <c r="B551" s="236"/>
      <c r="C551" s="237"/>
      <c r="D551" s="227" t="s">
        <v>187</v>
      </c>
      <c r="E551" s="238" t="s">
        <v>19</v>
      </c>
      <c r="F551" s="239" t="s">
        <v>738</v>
      </c>
      <c r="G551" s="237"/>
      <c r="H551" s="240">
        <v>21.751999999999999</v>
      </c>
      <c r="I551" s="241"/>
      <c r="J551" s="237"/>
      <c r="K551" s="237"/>
      <c r="L551" s="242"/>
      <c r="M551" s="243"/>
      <c r="N551" s="244"/>
      <c r="O551" s="244"/>
      <c r="P551" s="244"/>
      <c r="Q551" s="244"/>
      <c r="R551" s="244"/>
      <c r="S551" s="244"/>
      <c r="T551" s="245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46" t="s">
        <v>187</v>
      </c>
      <c r="AU551" s="246" t="s">
        <v>80</v>
      </c>
      <c r="AV551" s="14" t="s">
        <v>82</v>
      </c>
      <c r="AW551" s="14" t="s">
        <v>33</v>
      </c>
      <c r="AX551" s="14" t="s">
        <v>72</v>
      </c>
      <c r="AY551" s="246" t="s">
        <v>123</v>
      </c>
    </row>
    <row r="552" s="15" customFormat="1">
      <c r="A552" s="15"/>
      <c r="B552" s="247"/>
      <c r="C552" s="248"/>
      <c r="D552" s="227" t="s">
        <v>187</v>
      </c>
      <c r="E552" s="249" t="s">
        <v>19</v>
      </c>
      <c r="F552" s="250" t="s">
        <v>205</v>
      </c>
      <c r="G552" s="248"/>
      <c r="H552" s="251">
        <v>165.12299999999999</v>
      </c>
      <c r="I552" s="252"/>
      <c r="J552" s="248"/>
      <c r="K552" s="248"/>
      <c r="L552" s="253"/>
      <c r="M552" s="254"/>
      <c r="N552" s="255"/>
      <c r="O552" s="255"/>
      <c r="P552" s="255"/>
      <c r="Q552" s="255"/>
      <c r="R552" s="255"/>
      <c r="S552" s="255"/>
      <c r="T552" s="256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57" t="s">
        <v>187</v>
      </c>
      <c r="AU552" s="257" t="s">
        <v>80</v>
      </c>
      <c r="AV552" s="15" t="s">
        <v>122</v>
      </c>
      <c r="AW552" s="15" t="s">
        <v>33</v>
      </c>
      <c r="AX552" s="15" t="s">
        <v>80</v>
      </c>
      <c r="AY552" s="257" t="s">
        <v>123</v>
      </c>
    </row>
    <row r="553" s="2" customFormat="1" ht="44.25" customHeight="1">
      <c r="A553" s="41"/>
      <c r="B553" s="42"/>
      <c r="C553" s="199" t="s">
        <v>779</v>
      </c>
      <c r="D553" s="199" t="s">
        <v>124</v>
      </c>
      <c r="E553" s="200" t="s">
        <v>780</v>
      </c>
      <c r="F553" s="201" t="s">
        <v>781</v>
      </c>
      <c r="G553" s="202" t="s">
        <v>284</v>
      </c>
      <c r="H553" s="203">
        <v>165.12299999999999</v>
      </c>
      <c r="I553" s="204"/>
      <c r="J553" s="205">
        <f>ROUND(I553*H553,2)</f>
        <v>0</v>
      </c>
      <c r="K553" s="201" t="s">
        <v>253</v>
      </c>
      <c r="L553" s="47"/>
      <c r="M553" s="206" t="s">
        <v>19</v>
      </c>
      <c r="N553" s="207" t="s">
        <v>43</v>
      </c>
      <c r="O553" s="87"/>
      <c r="P553" s="208">
        <f>O553*H553</f>
        <v>0</v>
      </c>
      <c r="Q553" s="208">
        <v>0</v>
      </c>
      <c r="R553" s="208">
        <f>Q553*H553</f>
        <v>0</v>
      </c>
      <c r="S553" s="208">
        <v>0</v>
      </c>
      <c r="T553" s="209">
        <f>S553*H553</f>
        <v>0</v>
      </c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R553" s="210" t="s">
        <v>122</v>
      </c>
      <c r="AT553" s="210" t="s">
        <v>124</v>
      </c>
      <c r="AU553" s="210" t="s">
        <v>80</v>
      </c>
      <c r="AY553" s="20" t="s">
        <v>123</v>
      </c>
      <c r="BE553" s="211">
        <f>IF(N553="základní",J553,0)</f>
        <v>0</v>
      </c>
      <c r="BF553" s="211">
        <f>IF(N553="snížená",J553,0)</f>
        <v>0</v>
      </c>
      <c r="BG553" s="211">
        <f>IF(N553="zákl. přenesená",J553,0)</f>
        <v>0</v>
      </c>
      <c r="BH553" s="211">
        <f>IF(N553="sníž. přenesená",J553,0)</f>
        <v>0</v>
      </c>
      <c r="BI553" s="211">
        <f>IF(N553="nulová",J553,0)</f>
        <v>0</v>
      </c>
      <c r="BJ553" s="20" t="s">
        <v>80</v>
      </c>
      <c r="BK553" s="211">
        <f>ROUND(I553*H553,2)</f>
        <v>0</v>
      </c>
      <c r="BL553" s="20" t="s">
        <v>122</v>
      </c>
      <c r="BM553" s="210" t="s">
        <v>782</v>
      </c>
    </row>
    <row r="554" s="2" customFormat="1">
      <c r="A554" s="41"/>
      <c r="B554" s="42"/>
      <c r="C554" s="43"/>
      <c r="D554" s="259" t="s">
        <v>255</v>
      </c>
      <c r="E554" s="43"/>
      <c r="F554" s="260" t="s">
        <v>783</v>
      </c>
      <c r="G554" s="43"/>
      <c r="H554" s="43"/>
      <c r="I554" s="261"/>
      <c r="J554" s="43"/>
      <c r="K554" s="43"/>
      <c r="L554" s="47"/>
      <c r="M554" s="265"/>
      <c r="N554" s="266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255</v>
      </c>
      <c r="AU554" s="20" t="s">
        <v>80</v>
      </c>
    </row>
    <row r="555" s="13" customFormat="1">
      <c r="A555" s="13"/>
      <c r="B555" s="225"/>
      <c r="C555" s="226"/>
      <c r="D555" s="227" t="s">
        <v>187</v>
      </c>
      <c r="E555" s="228" t="s">
        <v>19</v>
      </c>
      <c r="F555" s="229" t="s">
        <v>394</v>
      </c>
      <c r="G555" s="226"/>
      <c r="H555" s="228" t="s">
        <v>19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187</v>
      </c>
      <c r="AU555" s="235" t="s">
        <v>80</v>
      </c>
      <c r="AV555" s="13" t="s">
        <v>80</v>
      </c>
      <c r="AW555" s="13" t="s">
        <v>33</v>
      </c>
      <c r="AX555" s="13" t="s">
        <v>72</v>
      </c>
      <c r="AY555" s="235" t="s">
        <v>123</v>
      </c>
    </row>
    <row r="556" s="14" customFormat="1">
      <c r="A556" s="14"/>
      <c r="B556" s="236"/>
      <c r="C556" s="237"/>
      <c r="D556" s="227" t="s">
        <v>187</v>
      </c>
      <c r="E556" s="238" t="s">
        <v>19</v>
      </c>
      <c r="F556" s="239" t="s">
        <v>729</v>
      </c>
      <c r="G556" s="237"/>
      <c r="H556" s="240">
        <v>2.6680000000000001</v>
      </c>
      <c r="I556" s="241"/>
      <c r="J556" s="237"/>
      <c r="K556" s="237"/>
      <c r="L556" s="242"/>
      <c r="M556" s="243"/>
      <c r="N556" s="244"/>
      <c r="O556" s="244"/>
      <c r="P556" s="244"/>
      <c r="Q556" s="244"/>
      <c r="R556" s="244"/>
      <c r="S556" s="244"/>
      <c r="T556" s="245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46" t="s">
        <v>187</v>
      </c>
      <c r="AU556" s="246" t="s">
        <v>80</v>
      </c>
      <c r="AV556" s="14" t="s">
        <v>82</v>
      </c>
      <c r="AW556" s="14" t="s">
        <v>33</v>
      </c>
      <c r="AX556" s="14" t="s">
        <v>72</v>
      </c>
      <c r="AY556" s="246" t="s">
        <v>123</v>
      </c>
    </row>
    <row r="557" s="14" customFormat="1">
      <c r="A557" s="14"/>
      <c r="B557" s="236"/>
      <c r="C557" s="237"/>
      <c r="D557" s="227" t="s">
        <v>187</v>
      </c>
      <c r="E557" s="238" t="s">
        <v>19</v>
      </c>
      <c r="F557" s="239" t="s">
        <v>730</v>
      </c>
      <c r="G557" s="237"/>
      <c r="H557" s="240">
        <v>5.2850000000000001</v>
      </c>
      <c r="I557" s="241"/>
      <c r="J557" s="237"/>
      <c r="K557" s="237"/>
      <c r="L557" s="242"/>
      <c r="M557" s="243"/>
      <c r="N557" s="244"/>
      <c r="O557" s="244"/>
      <c r="P557" s="244"/>
      <c r="Q557" s="244"/>
      <c r="R557" s="244"/>
      <c r="S557" s="244"/>
      <c r="T557" s="245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46" t="s">
        <v>187</v>
      </c>
      <c r="AU557" s="246" t="s">
        <v>80</v>
      </c>
      <c r="AV557" s="14" t="s">
        <v>82</v>
      </c>
      <c r="AW557" s="14" t="s">
        <v>33</v>
      </c>
      <c r="AX557" s="14" t="s">
        <v>72</v>
      </c>
      <c r="AY557" s="246" t="s">
        <v>123</v>
      </c>
    </row>
    <row r="558" s="14" customFormat="1">
      <c r="A558" s="14"/>
      <c r="B558" s="236"/>
      <c r="C558" s="237"/>
      <c r="D558" s="227" t="s">
        <v>187</v>
      </c>
      <c r="E558" s="238" t="s">
        <v>19</v>
      </c>
      <c r="F558" s="239" t="s">
        <v>731</v>
      </c>
      <c r="G558" s="237"/>
      <c r="H558" s="240">
        <v>2.536</v>
      </c>
      <c r="I558" s="241"/>
      <c r="J558" s="237"/>
      <c r="K558" s="237"/>
      <c r="L558" s="242"/>
      <c r="M558" s="243"/>
      <c r="N558" s="244"/>
      <c r="O558" s="244"/>
      <c r="P558" s="244"/>
      <c r="Q558" s="244"/>
      <c r="R558" s="244"/>
      <c r="S558" s="244"/>
      <c r="T558" s="245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46" t="s">
        <v>187</v>
      </c>
      <c r="AU558" s="246" t="s">
        <v>80</v>
      </c>
      <c r="AV558" s="14" t="s">
        <v>82</v>
      </c>
      <c r="AW558" s="14" t="s">
        <v>33</v>
      </c>
      <c r="AX558" s="14" t="s">
        <v>72</v>
      </c>
      <c r="AY558" s="246" t="s">
        <v>123</v>
      </c>
    </row>
    <row r="559" s="14" customFormat="1">
      <c r="A559" s="14"/>
      <c r="B559" s="236"/>
      <c r="C559" s="237"/>
      <c r="D559" s="227" t="s">
        <v>187</v>
      </c>
      <c r="E559" s="238" t="s">
        <v>19</v>
      </c>
      <c r="F559" s="239" t="s">
        <v>732</v>
      </c>
      <c r="G559" s="237"/>
      <c r="H559" s="240">
        <v>8.5860000000000003</v>
      </c>
      <c r="I559" s="241"/>
      <c r="J559" s="237"/>
      <c r="K559" s="237"/>
      <c r="L559" s="242"/>
      <c r="M559" s="243"/>
      <c r="N559" s="244"/>
      <c r="O559" s="244"/>
      <c r="P559" s="244"/>
      <c r="Q559" s="244"/>
      <c r="R559" s="244"/>
      <c r="S559" s="244"/>
      <c r="T559" s="245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46" t="s">
        <v>187</v>
      </c>
      <c r="AU559" s="246" t="s">
        <v>80</v>
      </c>
      <c r="AV559" s="14" t="s">
        <v>82</v>
      </c>
      <c r="AW559" s="14" t="s">
        <v>33</v>
      </c>
      <c r="AX559" s="14" t="s">
        <v>72</v>
      </c>
      <c r="AY559" s="246" t="s">
        <v>123</v>
      </c>
    </row>
    <row r="560" s="14" customFormat="1">
      <c r="A560" s="14"/>
      <c r="B560" s="236"/>
      <c r="C560" s="237"/>
      <c r="D560" s="227" t="s">
        <v>187</v>
      </c>
      <c r="E560" s="238" t="s">
        <v>19</v>
      </c>
      <c r="F560" s="239" t="s">
        <v>733</v>
      </c>
      <c r="G560" s="237"/>
      <c r="H560" s="240">
        <v>-2.5939999999999999</v>
      </c>
      <c r="I560" s="241"/>
      <c r="J560" s="237"/>
      <c r="K560" s="237"/>
      <c r="L560" s="242"/>
      <c r="M560" s="243"/>
      <c r="N560" s="244"/>
      <c r="O560" s="244"/>
      <c r="P560" s="244"/>
      <c r="Q560" s="244"/>
      <c r="R560" s="244"/>
      <c r="S560" s="244"/>
      <c r="T560" s="245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46" t="s">
        <v>187</v>
      </c>
      <c r="AU560" s="246" t="s">
        <v>80</v>
      </c>
      <c r="AV560" s="14" t="s">
        <v>82</v>
      </c>
      <c r="AW560" s="14" t="s">
        <v>33</v>
      </c>
      <c r="AX560" s="14" t="s">
        <v>72</v>
      </c>
      <c r="AY560" s="246" t="s">
        <v>123</v>
      </c>
    </row>
    <row r="561" s="14" customFormat="1">
      <c r="A561" s="14"/>
      <c r="B561" s="236"/>
      <c r="C561" s="237"/>
      <c r="D561" s="227" t="s">
        <v>187</v>
      </c>
      <c r="E561" s="238" t="s">
        <v>19</v>
      </c>
      <c r="F561" s="239" t="s">
        <v>734</v>
      </c>
      <c r="G561" s="237"/>
      <c r="H561" s="240">
        <v>21.878</v>
      </c>
      <c r="I561" s="241"/>
      <c r="J561" s="237"/>
      <c r="K561" s="237"/>
      <c r="L561" s="242"/>
      <c r="M561" s="243"/>
      <c r="N561" s="244"/>
      <c r="O561" s="244"/>
      <c r="P561" s="244"/>
      <c r="Q561" s="244"/>
      <c r="R561" s="244"/>
      <c r="S561" s="244"/>
      <c r="T561" s="245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46" t="s">
        <v>187</v>
      </c>
      <c r="AU561" s="246" t="s">
        <v>80</v>
      </c>
      <c r="AV561" s="14" t="s">
        <v>82</v>
      </c>
      <c r="AW561" s="14" t="s">
        <v>33</v>
      </c>
      <c r="AX561" s="14" t="s">
        <v>72</v>
      </c>
      <c r="AY561" s="246" t="s">
        <v>123</v>
      </c>
    </row>
    <row r="562" s="14" customFormat="1">
      <c r="A562" s="14"/>
      <c r="B562" s="236"/>
      <c r="C562" s="237"/>
      <c r="D562" s="227" t="s">
        <v>187</v>
      </c>
      <c r="E562" s="238" t="s">
        <v>19</v>
      </c>
      <c r="F562" s="239" t="s">
        <v>735</v>
      </c>
      <c r="G562" s="237"/>
      <c r="H562" s="240">
        <v>-7.1820000000000004</v>
      </c>
      <c r="I562" s="241"/>
      <c r="J562" s="237"/>
      <c r="K562" s="237"/>
      <c r="L562" s="242"/>
      <c r="M562" s="243"/>
      <c r="N562" s="244"/>
      <c r="O562" s="244"/>
      <c r="P562" s="244"/>
      <c r="Q562" s="244"/>
      <c r="R562" s="244"/>
      <c r="S562" s="244"/>
      <c r="T562" s="245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46" t="s">
        <v>187</v>
      </c>
      <c r="AU562" s="246" t="s">
        <v>80</v>
      </c>
      <c r="AV562" s="14" t="s">
        <v>82</v>
      </c>
      <c r="AW562" s="14" t="s">
        <v>33</v>
      </c>
      <c r="AX562" s="14" t="s">
        <v>72</v>
      </c>
      <c r="AY562" s="246" t="s">
        <v>123</v>
      </c>
    </row>
    <row r="563" s="14" customFormat="1">
      <c r="A563" s="14"/>
      <c r="B563" s="236"/>
      <c r="C563" s="237"/>
      <c r="D563" s="227" t="s">
        <v>187</v>
      </c>
      <c r="E563" s="238" t="s">
        <v>19</v>
      </c>
      <c r="F563" s="239" t="s">
        <v>736</v>
      </c>
      <c r="G563" s="237"/>
      <c r="H563" s="240">
        <v>4.2930000000000001</v>
      </c>
      <c r="I563" s="241"/>
      <c r="J563" s="237"/>
      <c r="K563" s="237"/>
      <c r="L563" s="242"/>
      <c r="M563" s="243"/>
      <c r="N563" s="244"/>
      <c r="O563" s="244"/>
      <c r="P563" s="244"/>
      <c r="Q563" s="244"/>
      <c r="R563" s="244"/>
      <c r="S563" s="244"/>
      <c r="T563" s="245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46" t="s">
        <v>187</v>
      </c>
      <c r="AU563" s="246" t="s">
        <v>80</v>
      </c>
      <c r="AV563" s="14" t="s">
        <v>82</v>
      </c>
      <c r="AW563" s="14" t="s">
        <v>33</v>
      </c>
      <c r="AX563" s="14" t="s">
        <v>72</v>
      </c>
      <c r="AY563" s="246" t="s">
        <v>123</v>
      </c>
    </row>
    <row r="564" s="14" customFormat="1">
      <c r="A564" s="14"/>
      <c r="B564" s="236"/>
      <c r="C564" s="237"/>
      <c r="D564" s="227" t="s">
        <v>187</v>
      </c>
      <c r="E564" s="238" t="s">
        <v>19</v>
      </c>
      <c r="F564" s="239" t="s">
        <v>737</v>
      </c>
      <c r="G564" s="237"/>
      <c r="H564" s="240">
        <v>107.901</v>
      </c>
      <c r="I564" s="241"/>
      <c r="J564" s="237"/>
      <c r="K564" s="237"/>
      <c r="L564" s="242"/>
      <c r="M564" s="243"/>
      <c r="N564" s="244"/>
      <c r="O564" s="244"/>
      <c r="P564" s="244"/>
      <c r="Q564" s="244"/>
      <c r="R564" s="244"/>
      <c r="S564" s="244"/>
      <c r="T564" s="245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6" t="s">
        <v>187</v>
      </c>
      <c r="AU564" s="246" t="s">
        <v>80</v>
      </c>
      <c r="AV564" s="14" t="s">
        <v>82</v>
      </c>
      <c r="AW564" s="14" t="s">
        <v>33</v>
      </c>
      <c r="AX564" s="14" t="s">
        <v>72</v>
      </c>
      <c r="AY564" s="246" t="s">
        <v>123</v>
      </c>
    </row>
    <row r="565" s="14" customFormat="1">
      <c r="A565" s="14"/>
      <c r="B565" s="236"/>
      <c r="C565" s="237"/>
      <c r="D565" s="227" t="s">
        <v>187</v>
      </c>
      <c r="E565" s="238" t="s">
        <v>19</v>
      </c>
      <c r="F565" s="239" t="s">
        <v>738</v>
      </c>
      <c r="G565" s="237"/>
      <c r="H565" s="240">
        <v>21.751999999999999</v>
      </c>
      <c r="I565" s="241"/>
      <c r="J565" s="237"/>
      <c r="K565" s="237"/>
      <c r="L565" s="242"/>
      <c r="M565" s="243"/>
      <c r="N565" s="244"/>
      <c r="O565" s="244"/>
      <c r="P565" s="244"/>
      <c r="Q565" s="244"/>
      <c r="R565" s="244"/>
      <c r="S565" s="244"/>
      <c r="T565" s="245"/>
      <c r="U565" s="14"/>
      <c r="V565" s="14"/>
      <c r="W565" s="14"/>
      <c r="X565" s="14"/>
      <c r="Y565" s="14"/>
      <c r="Z565" s="14"/>
      <c r="AA565" s="14"/>
      <c r="AB565" s="14"/>
      <c r="AC565" s="14"/>
      <c r="AD565" s="14"/>
      <c r="AE565" s="14"/>
      <c r="AT565" s="246" t="s">
        <v>187</v>
      </c>
      <c r="AU565" s="246" t="s">
        <v>80</v>
      </c>
      <c r="AV565" s="14" t="s">
        <v>82</v>
      </c>
      <c r="AW565" s="14" t="s">
        <v>33</v>
      </c>
      <c r="AX565" s="14" t="s">
        <v>72</v>
      </c>
      <c r="AY565" s="246" t="s">
        <v>123</v>
      </c>
    </row>
    <row r="566" s="15" customFormat="1">
      <c r="A566" s="15"/>
      <c r="B566" s="247"/>
      <c r="C566" s="248"/>
      <c r="D566" s="227" t="s">
        <v>187</v>
      </c>
      <c r="E566" s="249" t="s">
        <v>19</v>
      </c>
      <c r="F566" s="250" t="s">
        <v>205</v>
      </c>
      <c r="G566" s="248"/>
      <c r="H566" s="251">
        <v>165.12299999999999</v>
      </c>
      <c r="I566" s="252"/>
      <c r="J566" s="248"/>
      <c r="K566" s="248"/>
      <c r="L566" s="253"/>
      <c r="M566" s="254"/>
      <c r="N566" s="255"/>
      <c r="O566" s="255"/>
      <c r="P566" s="255"/>
      <c r="Q566" s="255"/>
      <c r="R566" s="255"/>
      <c r="S566" s="255"/>
      <c r="T566" s="256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57" t="s">
        <v>187</v>
      </c>
      <c r="AU566" s="257" t="s">
        <v>80</v>
      </c>
      <c r="AV566" s="15" t="s">
        <v>122</v>
      </c>
      <c r="AW566" s="15" t="s">
        <v>33</v>
      </c>
      <c r="AX566" s="15" t="s">
        <v>80</v>
      </c>
      <c r="AY566" s="257" t="s">
        <v>123</v>
      </c>
    </row>
    <row r="567" s="2" customFormat="1" ht="16.5" customHeight="1">
      <c r="A567" s="41"/>
      <c r="B567" s="42"/>
      <c r="C567" s="279" t="s">
        <v>784</v>
      </c>
      <c r="D567" s="279" t="s">
        <v>785</v>
      </c>
      <c r="E567" s="280" t="s">
        <v>786</v>
      </c>
      <c r="F567" s="281" t="s">
        <v>787</v>
      </c>
      <c r="G567" s="282" t="s">
        <v>519</v>
      </c>
      <c r="H567" s="283">
        <v>250</v>
      </c>
      <c r="I567" s="284"/>
      <c r="J567" s="285">
        <f>ROUND(I567*H567,2)</f>
        <v>0</v>
      </c>
      <c r="K567" s="281" t="s">
        <v>253</v>
      </c>
      <c r="L567" s="286"/>
      <c r="M567" s="287" t="s">
        <v>19</v>
      </c>
      <c r="N567" s="288" t="s">
        <v>43</v>
      </c>
      <c r="O567" s="87"/>
      <c r="P567" s="208">
        <f>O567*H567</f>
        <v>0</v>
      </c>
      <c r="Q567" s="208">
        <v>1</v>
      </c>
      <c r="R567" s="208">
        <f>Q567*H567</f>
        <v>250</v>
      </c>
      <c r="S567" s="208">
        <v>0</v>
      </c>
      <c r="T567" s="209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10" t="s">
        <v>152</v>
      </c>
      <c r="AT567" s="210" t="s">
        <v>785</v>
      </c>
      <c r="AU567" s="210" t="s">
        <v>80</v>
      </c>
      <c r="AY567" s="20" t="s">
        <v>123</v>
      </c>
      <c r="BE567" s="211">
        <f>IF(N567="základní",J567,0)</f>
        <v>0</v>
      </c>
      <c r="BF567" s="211">
        <f>IF(N567="snížená",J567,0)</f>
        <v>0</v>
      </c>
      <c r="BG567" s="211">
        <f>IF(N567="zákl. přenesená",J567,0)</f>
        <v>0</v>
      </c>
      <c r="BH567" s="211">
        <f>IF(N567="sníž. přenesená",J567,0)</f>
        <v>0</v>
      </c>
      <c r="BI567" s="211">
        <f>IF(N567="nulová",J567,0)</f>
        <v>0</v>
      </c>
      <c r="BJ567" s="20" t="s">
        <v>80</v>
      </c>
      <c r="BK567" s="211">
        <f>ROUND(I567*H567,2)</f>
        <v>0</v>
      </c>
      <c r="BL567" s="20" t="s">
        <v>122</v>
      </c>
      <c r="BM567" s="210" t="s">
        <v>788</v>
      </c>
    </row>
    <row r="568" s="11" customFormat="1" ht="25.92" customHeight="1">
      <c r="A568" s="11"/>
      <c r="B568" s="185"/>
      <c r="C568" s="186"/>
      <c r="D568" s="187" t="s">
        <v>71</v>
      </c>
      <c r="E568" s="188" t="s">
        <v>240</v>
      </c>
      <c r="F568" s="188" t="s">
        <v>789</v>
      </c>
      <c r="G568" s="186"/>
      <c r="H568" s="186"/>
      <c r="I568" s="189"/>
      <c r="J568" s="190">
        <f>BK568</f>
        <v>0</v>
      </c>
      <c r="K568" s="186"/>
      <c r="L568" s="191"/>
      <c r="M568" s="192"/>
      <c r="N568" s="193"/>
      <c r="O568" s="193"/>
      <c r="P568" s="194">
        <f>SUM(P569:P595)</f>
        <v>0</v>
      </c>
      <c r="Q568" s="193"/>
      <c r="R568" s="194">
        <f>SUM(R569:R595)</f>
        <v>0</v>
      </c>
      <c r="S568" s="193"/>
      <c r="T568" s="195">
        <f>SUM(T569:T595)</f>
        <v>0</v>
      </c>
      <c r="U568" s="11"/>
      <c r="V568" s="11"/>
      <c r="W568" s="11"/>
      <c r="X568" s="11"/>
      <c r="Y568" s="11"/>
      <c r="Z568" s="11"/>
      <c r="AA568" s="11"/>
      <c r="AB568" s="11"/>
      <c r="AC568" s="11"/>
      <c r="AD568" s="11"/>
      <c r="AE568" s="11"/>
      <c r="AR568" s="196" t="s">
        <v>82</v>
      </c>
      <c r="AT568" s="197" t="s">
        <v>71</v>
      </c>
      <c r="AU568" s="197" t="s">
        <v>72</v>
      </c>
      <c r="AY568" s="196" t="s">
        <v>123</v>
      </c>
      <c r="BK568" s="198">
        <f>SUM(BK569:BK595)</f>
        <v>0</v>
      </c>
    </row>
    <row r="569" s="2" customFormat="1" ht="24.15" customHeight="1">
      <c r="A569" s="41"/>
      <c r="B569" s="42"/>
      <c r="C569" s="199" t="s">
        <v>790</v>
      </c>
      <c r="D569" s="199" t="s">
        <v>124</v>
      </c>
      <c r="E569" s="200" t="s">
        <v>242</v>
      </c>
      <c r="F569" s="201" t="s">
        <v>243</v>
      </c>
      <c r="G569" s="202" t="s">
        <v>185</v>
      </c>
      <c r="H569" s="203">
        <v>150.965</v>
      </c>
      <c r="I569" s="204"/>
      <c r="J569" s="205">
        <f>ROUND(I569*H569,2)</f>
        <v>0</v>
      </c>
      <c r="K569" s="201" t="s">
        <v>19</v>
      </c>
      <c r="L569" s="47"/>
      <c r="M569" s="206" t="s">
        <v>19</v>
      </c>
      <c r="N569" s="207" t="s">
        <v>43</v>
      </c>
      <c r="O569" s="87"/>
      <c r="P569" s="208">
        <f>O569*H569</f>
        <v>0</v>
      </c>
      <c r="Q569" s="208">
        <v>0</v>
      </c>
      <c r="R569" s="208">
        <f>Q569*H569</f>
        <v>0</v>
      </c>
      <c r="S569" s="208">
        <v>0</v>
      </c>
      <c r="T569" s="209">
        <f>S569*H569</f>
        <v>0</v>
      </c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R569" s="210" t="s">
        <v>244</v>
      </c>
      <c r="AT569" s="210" t="s">
        <v>124</v>
      </c>
      <c r="AU569" s="210" t="s">
        <v>80</v>
      </c>
      <c r="AY569" s="20" t="s">
        <v>123</v>
      </c>
      <c r="BE569" s="211">
        <f>IF(N569="základní",J569,0)</f>
        <v>0</v>
      </c>
      <c r="BF569" s="211">
        <f>IF(N569="snížená",J569,0)</f>
        <v>0</v>
      </c>
      <c r="BG569" s="211">
        <f>IF(N569="zákl. přenesená",J569,0)</f>
        <v>0</v>
      </c>
      <c r="BH569" s="211">
        <f>IF(N569="sníž. přenesená",J569,0)</f>
        <v>0</v>
      </c>
      <c r="BI569" s="211">
        <f>IF(N569="nulová",J569,0)</f>
        <v>0</v>
      </c>
      <c r="BJ569" s="20" t="s">
        <v>80</v>
      </c>
      <c r="BK569" s="211">
        <f>ROUND(I569*H569,2)</f>
        <v>0</v>
      </c>
      <c r="BL569" s="20" t="s">
        <v>244</v>
      </c>
      <c r="BM569" s="210" t="s">
        <v>791</v>
      </c>
    </row>
    <row r="570" s="14" customFormat="1">
      <c r="A570" s="14"/>
      <c r="B570" s="236"/>
      <c r="C570" s="237"/>
      <c r="D570" s="227" t="s">
        <v>187</v>
      </c>
      <c r="E570" s="238" t="s">
        <v>19</v>
      </c>
      <c r="F570" s="239" t="s">
        <v>792</v>
      </c>
      <c r="G570" s="237"/>
      <c r="H570" s="240">
        <v>120.065</v>
      </c>
      <c r="I570" s="241"/>
      <c r="J570" s="237"/>
      <c r="K570" s="237"/>
      <c r="L570" s="242"/>
      <c r="M570" s="243"/>
      <c r="N570" s="244"/>
      <c r="O570" s="244"/>
      <c r="P570" s="244"/>
      <c r="Q570" s="244"/>
      <c r="R570" s="244"/>
      <c r="S570" s="244"/>
      <c r="T570" s="245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46" t="s">
        <v>187</v>
      </c>
      <c r="AU570" s="246" t="s">
        <v>80</v>
      </c>
      <c r="AV570" s="14" t="s">
        <v>82</v>
      </c>
      <c r="AW570" s="14" t="s">
        <v>33</v>
      </c>
      <c r="AX570" s="14" t="s">
        <v>72</v>
      </c>
      <c r="AY570" s="246" t="s">
        <v>123</v>
      </c>
    </row>
    <row r="571" s="14" customFormat="1">
      <c r="A571" s="14"/>
      <c r="B571" s="236"/>
      <c r="C571" s="237"/>
      <c r="D571" s="227" t="s">
        <v>187</v>
      </c>
      <c r="E571" s="238" t="s">
        <v>19</v>
      </c>
      <c r="F571" s="239" t="s">
        <v>793</v>
      </c>
      <c r="G571" s="237"/>
      <c r="H571" s="240">
        <v>30.300000000000001</v>
      </c>
      <c r="I571" s="241"/>
      <c r="J571" s="237"/>
      <c r="K571" s="237"/>
      <c r="L571" s="242"/>
      <c r="M571" s="243"/>
      <c r="N571" s="244"/>
      <c r="O571" s="244"/>
      <c r="P571" s="244"/>
      <c r="Q571" s="244"/>
      <c r="R571" s="244"/>
      <c r="S571" s="244"/>
      <c r="T571" s="245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46" t="s">
        <v>187</v>
      </c>
      <c r="AU571" s="246" t="s">
        <v>80</v>
      </c>
      <c r="AV571" s="14" t="s">
        <v>82</v>
      </c>
      <c r="AW571" s="14" t="s">
        <v>33</v>
      </c>
      <c r="AX571" s="14" t="s">
        <v>72</v>
      </c>
      <c r="AY571" s="246" t="s">
        <v>123</v>
      </c>
    </row>
    <row r="572" s="14" customFormat="1">
      <c r="A572" s="14"/>
      <c r="B572" s="236"/>
      <c r="C572" s="237"/>
      <c r="D572" s="227" t="s">
        <v>187</v>
      </c>
      <c r="E572" s="238" t="s">
        <v>19</v>
      </c>
      <c r="F572" s="239" t="s">
        <v>794</v>
      </c>
      <c r="G572" s="237"/>
      <c r="H572" s="240">
        <v>0.59999999999999998</v>
      </c>
      <c r="I572" s="241"/>
      <c r="J572" s="237"/>
      <c r="K572" s="237"/>
      <c r="L572" s="242"/>
      <c r="M572" s="243"/>
      <c r="N572" s="244"/>
      <c r="O572" s="244"/>
      <c r="P572" s="244"/>
      <c r="Q572" s="244"/>
      <c r="R572" s="244"/>
      <c r="S572" s="244"/>
      <c r="T572" s="245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46" t="s">
        <v>187</v>
      </c>
      <c r="AU572" s="246" t="s">
        <v>80</v>
      </c>
      <c r="AV572" s="14" t="s">
        <v>82</v>
      </c>
      <c r="AW572" s="14" t="s">
        <v>33</v>
      </c>
      <c r="AX572" s="14" t="s">
        <v>72</v>
      </c>
      <c r="AY572" s="246" t="s">
        <v>123</v>
      </c>
    </row>
    <row r="573" s="15" customFormat="1">
      <c r="A573" s="15"/>
      <c r="B573" s="247"/>
      <c r="C573" s="248"/>
      <c r="D573" s="227" t="s">
        <v>187</v>
      </c>
      <c r="E573" s="249" t="s">
        <v>19</v>
      </c>
      <c r="F573" s="250" t="s">
        <v>205</v>
      </c>
      <c r="G573" s="248"/>
      <c r="H573" s="251">
        <v>150.965</v>
      </c>
      <c r="I573" s="252"/>
      <c r="J573" s="248"/>
      <c r="K573" s="248"/>
      <c r="L573" s="253"/>
      <c r="M573" s="254"/>
      <c r="N573" s="255"/>
      <c r="O573" s="255"/>
      <c r="P573" s="255"/>
      <c r="Q573" s="255"/>
      <c r="R573" s="255"/>
      <c r="S573" s="255"/>
      <c r="T573" s="256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57" t="s">
        <v>187</v>
      </c>
      <c r="AU573" s="257" t="s">
        <v>80</v>
      </c>
      <c r="AV573" s="15" t="s">
        <v>122</v>
      </c>
      <c r="AW573" s="15" t="s">
        <v>33</v>
      </c>
      <c r="AX573" s="15" t="s">
        <v>80</v>
      </c>
      <c r="AY573" s="257" t="s">
        <v>123</v>
      </c>
    </row>
    <row r="574" s="2" customFormat="1" ht="24.15" customHeight="1">
      <c r="A574" s="41"/>
      <c r="B574" s="42"/>
      <c r="C574" s="199" t="s">
        <v>795</v>
      </c>
      <c r="D574" s="199" t="s">
        <v>124</v>
      </c>
      <c r="E574" s="200" t="s">
        <v>796</v>
      </c>
      <c r="F574" s="201" t="s">
        <v>797</v>
      </c>
      <c r="G574" s="202" t="s">
        <v>185</v>
      </c>
      <c r="H574" s="203">
        <v>13.470000000000001</v>
      </c>
      <c r="I574" s="204"/>
      <c r="J574" s="205">
        <f>ROUND(I574*H574,2)</f>
        <v>0</v>
      </c>
      <c r="K574" s="201" t="s">
        <v>19</v>
      </c>
      <c r="L574" s="47"/>
      <c r="M574" s="206" t="s">
        <v>19</v>
      </c>
      <c r="N574" s="207" t="s">
        <v>43</v>
      </c>
      <c r="O574" s="87"/>
      <c r="P574" s="208">
        <f>O574*H574</f>
        <v>0</v>
      </c>
      <c r="Q574" s="208">
        <v>0</v>
      </c>
      <c r="R574" s="208">
        <f>Q574*H574</f>
        <v>0</v>
      </c>
      <c r="S574" s="208">
        <v>0</v>
      </c>
      <c r="T574" s="209">
        <f>S574*H574</f>
        <v>0</v>
      </c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R574" s="210" t="s">
        <v>244</v>
      </c>
      <c r="AT574" s="210" t="s">
        <v>124</v>
      </c>
      <c r="AU574" s="210" t="s">
        <v>80</v>
      </c>
      <c r="AY574" s="20" t="s">
        <v>123</v>
      </c>
      <c r="BE574" s="211">
        <f>IF(N574="základní",J574,0)</f>
        <v>0</v>
      </c>
      <c r="BF574" s="211">
        <f>IF(N574="snížená",J574,0)</f>
        <v>0</v>
      </c>
      <c r="BG574" s="211">
        <f>IF(N574="zákl. přenesená",J574,0)</f>
        <v>0</v>
      </c>
      <c r="BH574" s="211">
        <f>IF(N574="sníž. přenesená",J574,0)</f>
        <v>0</v>
      </c>
      <c r="BI574" s="211">
        <f>IF(N574="nulová",J574,0)</f>
        <v>0</v>
      </c>
      <c r="BJ574" s="20" t="s">
        <v>80</v>
      </c>
      <c r="BK574" s="211">
        <f>ROUND(I574*H574,2)</f>
        <v>0</v>
      </c>
      <c r="BL574" s="20" t="s">
        <v>244</v>
      </c>
      <c r="BM574" s="210" t="s">
        <v>798</v>
      </c>
    </row>
    <row r="575" s="14" customFormat="1">
      <c r="A575" s="14"/>
      <c r="B575" s="236"/>
      <c r="C575" s="237"/>
      <c r="D575" s="227" t="s">
        <v>187</v>
      </c>
      <c r="E575" s="238" t="s">
        <v>19</v>
      </c>
      <c r="F575" s="239" t="s">
        <v>336</v>
      </c>
      <c r="G575" s="237"/>
      <c r="H575" s="240">
        <v>13.470000000000001</v>
      </c>
      <c r="I575" s="241"/>
      <c r="J575" s="237"/>
      <c r="K575" s="237"/>
      <c r="L575" s="242"/>
      <c r="M575" s="243"/>
      <c r="N575" s="244"/>
      <c r="O575" s="244"/>
      <c r="P575" s="244"/>
      <c r="Q575" s="244"/>
      <c r="R575" s="244"/>
      <c r="S575" s="244"/>
      <c r="T575" s="245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46" t="s">
        <v>187</v>
      </c>
      <c r="AU575" s="246" t="s">
        <v>80</v>
      </c>
      <c r="AV575" s="14" t="s">
        <v>82</v>
      </c>
      <c r="AW575" s="14" t="s">
        <v>33</v>
      </c>
      <c r="AX575" s="14" t="s">
        <v>72</v>
      </c>
      <c r="AY575" s="246" t="s">
        <v>123</v>
      </c>
    </row>
    <row r="576" s="15" customFormat="1">
      <c r="A576" s="15"/>
      <c r="B576" s="247"/>
      <c r="C576" s="248"/>
      <c r="D576" s="227" t="s">
        <v>187</v>
      </c>
      <c r="E576" s="249" t="s">
        <v>19</v>
      </c>
      <c r="F576" s="250" t="s">
        <v>205</v>
      </c>
      <c r="G576" s="248"/>
      <c r="H576" s="251">
        <v>13.470000000000001</v>
      </c>
      <c r="I576" s="252"/>
      <c r="J576" s="248"/>
      <c r="K576" s="248"/>
      <c r="L576" s="253"/>
      <c r="M576" s="254"/>
      <c r="N576" s="255"/>
      <c r="O576" s="255"/>
      <c r="P576" s="255"/>
      <c r="Q576" s="255"/>
      <c r="R576" s="255"/>
      <c r="S576" s="255"/>
      <c r="T576" s="256"/>
      <c r="U576" s="15"/>
      <c r="V576" s="15"/>
      <c r="W576" s="15"/>
      <c r="X576" s="15"/>
      <c r="Y576" s="15"/>
      <c r="Z576" s="15"/>
      <c r="AA576" s="15"/>
      <c r="AB576" s="15"/>
      <c r="AC576" s="15"/>
      <c r="AD576" s="15"/>
      <c r="AE576" s="15"/>
      <c r="AT576" s="257" t="s">
        <v>187</v>
      </c>
      <c r="AU576" s="257" t="s">
        <v>80</v>
      </c>
      <c r="AV576" s="15" t="s">
        <v>122</v>
      </c>
      <c r="AW576" s="15" t="s">
        <v>33</v>
      </c>
      <c r="AX576" s="15" t="s">
        <v>80</v>
      </c>
      <c r="AY576" s="257" t="s">
        <v>123</v>
      </c>
    </row>
    <row r="577" s="2" customFormat="1" ht="16.5" customHeight="1">
      <c r="A577" s="41"/>
      <c r="B577" s="42"/>
      <c r="C577" s="199" t="s">
        <v>799</v>
      </c>
      <c r="D577" s="199" t="s">
        <v>124</v>
      </c>
      <c r="E577" s="200" t="s">
        <v>800</v>
      </c>
      <c r="F577" s="201" t="s">
        <v>801</v>
      </c>
      <c r="G577" s="202" t="s">
        <v>185</v>
      </c>
      <c r="H577" s="203">
        <v>13.470000000000001</v>
      </c>
      <c r="I577" s="204"/>
      <c r="J577" s="205">
        <f>ROUND(I577*H577,2)</f>
        <v>0</v>
      </c>
      <c r="K577" s="201" t="s">
        <v>19</v>
      </c>
      <c r="L577" s="47"/>
      <c r="M577" s="206" t="s">
        <v>19</v>
      </c>
      <c r="N577" s="207" t="s">
        <v>43</v>
      </c>
      <c r="O577" s="87"/>
      <c r="P577" s="208">
        <f>O577*H577</f>
        <v>0</v>
      </c>
      <c r="Q577" s="208">
        <v>0</v>
      </c>
      <c r="R577" s="208">
        <f>Q577*H577</f>
        <v>0</v>
      </c>
      <c r="S577" s="208">
        <v>0</v>
      </c>
      <c r="T577" s="209">
        <f>S577*H577</f>
        <v>0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10" t="s">
        <v>244</v>
      </c>
      <c r="AT577" s="210" t="s">
        <v>124</v>
      </c>
      <c r="AU577" s="210" t="s">
        <v>80</v>
      </c>
      <c r="AY577" s="20" t="s">
        <v>123</v>
      </c>
      <c r="BE577" s="211">
        <f>IF(N577="základní",J577,0)</f>
        <v>0</v>
      </c>
      <c r="BF577" s="211">
        <f>IF(N577="snížená",J577,0)</f>
        <v>0</v>
      </c>
      <c r="BG577" s="211">
        <f>IF(N577="zákl. přenesená",J577,0)</f>
        <v>0</v>
      </c>
      <c r="BH577" s="211">
        <f>IF(N577="sníž. přenesená",J577,0)</f>
        <v>0</v>
      </c>
      <c r="BI577" s="211">
        <f>IF(N577="nulová",J577,0)</f>
        <v>0</v>
      </c>
      <c r="BJ577" s="20" t="s">
        <v>80</v>
      </c>
      <c r="BK577" s="211">
        <f>ROUND(I577*H577,2)</f>
        <v>0</v>
      </c>
      <c r="BL577" s="20" t="s">
        <v>244</v>
      </c>
      <c r="BM577" s="210" t="s">
        <v>802</v>
      </c>
    </row>
    <row r="578" s="14" customFormat="1">
      <c r="A578" s="14"/>
      <c r="B578" s="236"/>
      <c r="C578" s="237"/>
      <c r="D578" s="227" t="s">
        <v>187</v>
      </c>
      <c r="E578" s="238" t="s">
        <v>19</v>
      </c>
      <c r="F578" s="239" t="s">
        <v>803</v>
      </c>
      <c r="G578" s="237"/>
      <c r="H578" s="240">
        <v>13.470000000000001</v>
      </c>
      <c r="I578" s="241"/>
      <c r="J578" s="237"/>
      <c r="K578" s="237"/>
      <c r="L578" s="242"/>
      <c r="M578" s="243"/>
      <c r="N578" s="244"/>
      <c r="O578" s="244"/>
      <c r="P578" s="244"/>
      <c r="Q578" s="244"/>
      <c r="R578" s="244"/>
      <c r="S578" s="244"/>
      <c r="T578" s="245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6" t="s">
        <v>187</v>
      </c>
      <c r="AU578" s="246" t="s">
        <v>80</v>
      </c>
      <c r="AV578" s="14" t="s">
        <v>82</v>
      </c>
      <c r="AW578" s="14" t="s">
        <v>33</v>
      </c>
      <c r="AX578" s="14" t="s">
        <v>72</v>
      </c>
      <c r="AY578" s="246" t="s">
        <v>123</v>
      </c>
    </row>
    <row r="579" s="15" customFormat="1">
      <c r="A579" s="15"/>
      <c r="B579" s="247"/>
      <c r="C579" s="248"/>
      <c r="D579" s="227" t="s">
        <v>187</v>
      </c>
      <c r="E579" s="249" t="s">
        <v>19</v>
      </c>
      <c r="F579" s="250" t="s">
        <v>205</v>
      </c>
      <c r="G579" s="248"/>
      <c r="H579" s="251">
        <v>13.470000000000001</v>
      </c>
      <c r="I579" s="252"/>
      <c r="J579" s="248"/>
      <c r="K579" s="248"/>
      <c r="L579" s="253"/>
      <c r="M579" s="254"/>
      <c r="N579" s="255"/>
      <c r="O579" s="255"/>
      <c r="P579" s="255"/>
      <c r="Q579" s="255"/>
      <c r="R579" s="255"/>
      <c r="S579" s="255"/>
      <c r="T579" s="256"/>
      <c r="U579" s="15"/>
      <c r="V579" s="15"/>
      <c r="W579" s="15"/>
      <c r="X579" s="15"/>
      <c r="Y579" s="15"/>
      <c r="Z579" s="15"/>
      <c r="AA579" s="15"/>
      <c r="AB579" s="15"/>
      <c r="AC579" s="15"/>
      <c r="AD579" s="15"/>
      <c r="AE579" s="15"/>
      <c r="AT579" s="257" t="s">
        <v>187</v>
      </c>
      <c r="AU579" s="257" t="s">
        <v>80</v>
      </c>
      <c r="AV579" s="15" t="s">
        <v>122</v>
      </c>
      <c r="AW579" s="15" t="s">
        <v>33</v>
      </c>
      <c r="AX579" s="15" t="s">
        <v>80</v>
      </c>
      <c r="AY579" s="257" t="s">
        <v>123</v>
      </c>
    </row>
    <row r="580" s="2" customFormat="1" ht="24.15" customHeight="1">
      <c r="A580" s="41"/>
      <c r="B580" s="42"/>
      <c r="C580" s="199" t="s">
        <v>804</v>
      </c>
      <c r="D580" s="199" t="s">
        <v>124</v>
      </c>
      <c r="E580" s="200" t="s">
        <v>246</v>
      </c>
      <c r="F580" s="201" t="s">
        <v>247</v>
      </c>
      <c r="G580" s="202" t="s">
        <v>185</v>
      </c>
      <c r="H580" s="203">
        <v>150.965</v>
      </c>
      <c r="I580" s="204"/>
      <c r="J580" s="205">
        <f>ROUND(I580*H580,2)</f>
        <v>0</v>
      </c>
      <c r="K580" s="201" t="s">
        <v>19</v>
      </c>
      <c r="L580" s="47"/>
      <c r="M580" s="206" t="s">
        <v>19</v>
      </c>
      <c r="N580" s="207" t="s">
        <v>43</v>
      </c>
      <c r="O580" s="87"/>
      <c r="P580" s="208">
        <f>O580*H580</f>
        <v>0</v>
      </c>
      <c r="Q580" s="208">
        <v>0</v>
      </c>
      <c r="R580" s="208">
        <f>Q580*H580</f>
        <v>0</v>
      </c>
      <c r="S580" s="208">
        <v>0</v>
      </c>
      <c r="T580" s="209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10" t="s">
        <v>244</v>
      </c>
      <c r="AT580" s="210" t="s">
        <v>124</v>
      </c>
      <c r="AU580" s="210" t="s">
        <v>80</v>
      </c>
      <c r="AY580" s="20" t="s">
        <v>123</v>
      </c>
      <c r="BE580" s="211">
        <f>IF(N580="základní",J580,0)</f>
        <v>0</v>
      </c>
      <c r="BF580" s="211">
        <f>IF(N580="snížená",J580,0)</f>
        <v>0</v>
      </c>
      <c r="BG580" s="211">
        <f>IF(N580="zákl. přenesená",J580,0)</f>
        <v>0</v>
      </c>
      <c r="BH580" s="211">
        <f>IF(N580="sníž. přenesená",J580,0)</f>
        <v>0</v>
      </c>
      <c r="BI580" s="211">
        <f>IF(N580="nulová",J580,0)</f>
        <v>0</v>
      </c>
      <c r="BJ580" s="20" t="s">
        <v>80</v>
      </c>
      <c r="BK580" s="211">
        <f>ROUND(I580*H580,2)</f>
        <v>0</v>
      </c>
      <c r="BL580" s="20" t="s">
        <v>244</v>
      </c>
      <c r="BM580" s="210" t="s">
        <v>805</v>
      </c>
    </row>
    <row r="581" s="14" customFormat="1">
      <c r="A581" s="14"/>
      <c r="B581" s="236"/>
      <c r="C581" s="237"/>
      <c r="D581" s="227" t="s">
        <v>187</v>
      </c>
      <c r="E581" s="238" t="s">
        <v>19</v>
      </c>
      <c r="F581" s="239" t="s">
        <v>806</v>
      </c>
      <c r="G581" s="237"/>
      <c r="H581" s="240">
        <v>150.965</v>
      </c>
      <c r="I581" s="241"/>
      <c r="J581" s="237"/>
      <c r="K581" s="237"/>
      <c r="L581" s="242"/>
      <c r="M581" s="243"/>
      <c r="N581" s="244"/>
      <c r="O581" s="244"/>
      <c r="P581" s="244"/>
      <c r="Q581" s="244"/>
      <c r="R581" s="244"/>
      <c r="S581" s="244"/>
      <c r="T581" s="245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46" t="s">
        <v>187</v>
      </c>
      <c r="AU581" s="246" t="s">
        <v>80</v>
      </c>
      <c r="AV581" s="14" t="s">
        <v>82</v>
      </c>
      <c r="AW581" s="14" t="s">
        <v>33</v>
      </c>
      <c r="AX581" s="14" t="s">
        <v>72</v>
      </c>
      <c r="AY581" s="246" t="s">
        <v>123</v>
      </c>
    </row>
    <row r="582" s="15" customFormat="1">
      <c r="A582" s="15"/>
      <c r="B582" s="247"/>
      <c r="C582" s="248"/>
      <c r="D582" s="227" t="s">
        <v>187</v>
      </c>
      <c r="E582" s="249" t="s">
        <v>19</v>
      </c>
      <c r="F582" s="250" t="s">
        <v>205</v>
      </c>
      <c r="G582" s="248"/>
      <c r="H582" s="251">
        <v>150.965</v>
      </c>
      <c r="I582" s="252"/>
      <c r="J582" s="248"/>
      <c r="K582" s="248"/>
      <c r="L582" s="253"/>
      <c r="M582" s="254"/>
      <c r="N582" s="255"/>
      <c r="O582" s="255"/>
      <c r="P582" s="255"/>
      <c r="Q582" s="255"/>
      <c r="R582" s="255"/>
      <c r="S582" s="255"/>
      <c r="T582" s="256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57" t="s">
        <v>187</v>
      </c>
      <c r="AU582" s="257" t="s">
        <v>80</v>
      </c>
      <c r="AV582" s="15" t="s">
        <v>122</v>
      </c>
      <c r="AW582" s="15" t="s">
        <v>33</v>
      </c>
      <c r="AX582" s="15" t="s">
        <v>80</v>
      </c>
      <c r="AY582" s="257" t="s">
        <v>123</v>
      </c>
    </row>
    <row r="583" s="2" customFormat="1" ht="24.15" customHeight="1">
      <c r="A583" s="41"/>
      <c r="B583" s="42"/>
      <c r="C583" s="199" t="s">
        <v>807</v>
      </c>
      <c r="D583" s="199" t="s">
        <v>124</v>
      </c>
      <c r="E583" s="200" t="s">
        <v>808</v>
      </c>
      <c r="F583" s="201" t="s">
        <v>809</v>
      </c>
      <c r="G583" s="202" t="s">
        <v>192</v>
      </c>
      <c r="H583" s="203">
        <v>10.140000000000001</v>
      </c>
      <c r="I583" s="204"/>
      <c r="J583" s="205">
        <f>ROUND(I583*H583,2)</f>
        <v>0</v>
      </c>
      <c r="K583" s="201" t="s">
        <v>19</v>
      </c>
      <c r="L583" s="47"/>
      <c r="M583" s="206" t="s">
        <v>19</v>
      </c>
      <c r="N583" s="207" t="s">
        <v>43</v>
      </c>
      <c r="O583" s="87"/>
      <c r="P583" s="208">
        <f>O583*H583</f>
        <v>0</v>
      </c>
      <c r="Q583" s="208">
        <v>0</v>
      </c>
      <c r="R583" s="208">
        <f>Q583*H583</f>
        <v>0</v>
      </c>
      <c r="S583" s="208">
        <v>0</v>
      </c>
      <c r="T583" s="209">
        <f>S583*H583</f>
        <v>0</v>
      </c>
      <c r="U583" s="41"/>
      <c r="V583" s="41"/>
      <c r="W583" s="41"/>
      <c r="X583" s="41"/>
      <c r="Y583" s="41"/>
      <c r="Z583" s="41"/>
      <c r="AA583" s="41"/>
      <c r="AB583" s="41"/>
      <c r="AC583" s="41"/>
      <c r="AD583" s="41"/>
      <c r="AE583" s="41"/>
      <c r="AR583" s="210" t="s">
        <v>244</v>
      </c>
      <c r="AT583" s="210" t="s">
        <v>124</v>
      </c>
      <c r="AU583" s="210" t="s">
        <v>80</v>
      </c>
      <c r="AY583" s="20" t="s">
        <v>123</v>
      </c>
      <c r="BE583" s="211">
        <f>IF(N583="základní",J583,0)</f>
        <v>0</v>
      </c>
      <c r="BF583" s="211">
        <f>IF(N583="snížená",J583,0)</f>
        <v>0</v>
      </c>
      <c r="BG583" s="211">
        <f>IF(N583="zákl. přenesená",J583,0)</f>
        <v>0</v>
      </c>
      <c r="BH583" s="211">
        <f>IF(N583="sníž. přenesená",J583,0)</f>
        <v>0</v>
      </c>
      <c r="BI583" s="211">
        <f>IF(N583="nulová",J583,0)</f>
        <v>0</v>
      </c>
      <c r="BJ583" s="20" t="s">
        <v>80</v>
      </c>
      <c r="BK583" s="211">
        <f>ROUND(I583*H583,2)</f>
        <v>0</v>
      </c>
      <c r="BL583" s="20" t="s">
        <v>244</v>
      </c>
      <c r="BM583" s="210" t="s">
        <v>810</v>
      </c>
    </row>
    <row r="584" s="14" customFormat="1">
      <c r="A584" s="14"/>
      <c r="B584" s="236"/>
      <c r="C584" s="237"/>
      <c r="D584" s="227" t="s">
        <v>187</v>
      </c>
      <c r="E584" s="238" t="s">
        <v>19</v>
      </c>
      <c r="F584" s="239" t="s">
        <v>650</v>
      </c>
      <c r="G584" s="237"/>
      <c r="H584" s="240">
        <v>10.140000000000001</v>
      </c>
      <c r="I584" s="241"/>
      <c r="J584" s="237"/>
      <c r="K584" s="237"/>
      <c r="L584" s="242"/>
      <c r="M584" s="243"/>
      <c r="N584" s="244"/>
      <c r="O584" s="244"/>
      <c r="P584" s="244"/>
      <c r="Q584" s="244"/>
      <c r="R584" s="244"/>
      <c r="S584" s="244"/>
      <c r="T584" s="245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46" t="s">
        <v>187</v>
      </c>
      <c r="AU584" s="246" t="s">
        <v>80</v>
      </c>
      <c r="AV584" s="14" t="s">
        <v>82</v>
      </c>
      <c r="AW584" s="14" t="s">
        <v>33</v>
      </c>
      <c r="AX584" s="14" t="s">
        <v>72</v>
      </c>
      <c r="AY584" s="246" t="s">
        <v>123</v>
      </c>
    </row>
    <row r="585" s="15" customFormat="1">
      <c r="A585" s="15"/>
      <c r="B585" s="247"/>
      <c r="C585" s="248"/>
      <c r="D585" s="227" t="s">
        <v>187</v>
      </c>
      <c r="E585" s="249" t="s">
        <v>19</v>
      </c>
      <c r="F585" s="250" t="s">
        <v>205</v>
      </c>
      <c r="G585" s="248"/>
      <c r="H585" s="251">
        <v>10.140000000000001</v>
      </c>
      <c r="I585" s="252"/>
      <c r="J585" s="248"/>
      <c r="K585" s="248"/>
      <c r="L585" s="253"/>
      <c r="M585" s="254"/>
      <c r="N585" s="255"/>
      <c r="O585" s="255"/>
      <c r="P585" s="255"/>
      <c r="Q585" s="255"/>
      <c r="R585" s="255"/>
      <c r="S585" s="255"/>
      <c r="T585" s="256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57" t="s">
        <v>187</v>
      </c>
      <c r="AU585" s="257" t="s">
        <v>80</v>
      </c>
      <c r="AV585" s="15" t="s">
        <v>122</v>
      </c>
      <c r="AW585" s="15" t="s">
        <v>33</v>
      </c>
      <c r="AX585" s="15" t="s">
        <v>80</v>
      </c>
      <c r="AY585" s="257" t="s">
        <v>123</v>
      </c>
    </row>
    <row r="586" s="2" customFormat="1" ht="24.15" customHeight="1">
      <c r="A586" s="41"/>
      <c r="B586" s="42"/>
      <c r="C586" s="199" t="s">
        <v>811</v>
      </c>
      <c r="D586" s="199" t="s">
        <v>124</v>
      </c>
      <c r="E586" s="200" t="s">
        <v>812</v>
      </c>
      <c r="F586" s="201" t="s">
        <v>813</v>
      </c>
      <c r="G586" s="202" t="s">
        <v>814</v>
      </c>
      <c r="H586" s="203">
        <v>13</v>
      </c>
      <c r="I586" s="204"/>
      <c r="J586" s="205">
        <f>ROUND(I586*H586,2)</f>
        <v>0</v>
      </c>
      <c r="K586" s="201" t="s">
        <v>19</v>
      </c>
      <c r="L586" s="47"/>
      <c r="M586" s="206" t="s">
        <v>19</v>
      </c>
      <c r="N586" s="207" t="s">
        <v>43</v>
      </c>
      <c r="O586" s="87"/>
      <c r="P586" s="208">
        <f>O586*H586</f>
        <v>0</v>
      </c>
      <c r="Q586" s="208">
        <v>0</v>
      </c>
      <c r="R586" s="208">
        <f>Q586*H586</f>
        <v>0</v>
      </c>
      <c r="S586" s="208">
        <v>0</v>
      </c>
      <c r="T586" s="209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10" t="s">
        <v>244</v>
      </c>
      <c r="AT586" s="210" t="s">
        <v>124</v>
      </c>
      <c r="AU586" s="210" t="s">
        <v>80</v>
      </c>
      <c r="AY586" s="20" t="s">
        <v>123</v>
      </c>
      <c r="BE586" s="211">
        <f>IF(N586="základní",J586,0)</f>
        <v>0</v>
      </c>
      <c r="BF586" s="211">
        <f>IF(N586="snížená",J586,0)</f>
        <v>0</v>
      </c>
      <c r="BG586" s="211">
        <f>IF(N586="zákl. přenesená",J586,0)</f>
        <v>0</v>
      </c>
      <c r="BH586" s="211">
        <f>IF(N586="sníž. přenesená",J586,0)</f>
        <v>0</v>
      </c>
      <c r="BI586" s="211">
        <f>IF(N586="nulová",J586,0)</f>
        <v>0</v>
      </c>
      <c r="BJ586" s="20" t="s">
        <v>80</v>
      </c>
      <c r="BK586" s="211">
        <f>ROUND(I586*H586,2)</f>
        <v>0</v>
      </c>
      <c r="BL586" s="20" t="s">
        <v>244</v>
      </c>
      <c r="BM586" s="210" t="s">
        <v>815</v>
      </c>
    </row>
    <row r="587" s="14" customFormat="1">
      <c r="A587" s="14"/>
      <c r="B587" s="236"/>
      <c r="C587" s="237"/>
      <c r="D587" s="227" t="s">
        <v>187</v>
      </c>
      <c r="E587" s="238" t="s">
        <v>19</v>
      </c>
      <c r="F587" s="239" t="s">
        <v>816</v>
      </c>
      <c r="G587" s="237"/>
      <c r="H587" s="240">
        <v>13</v>
      </c>
      <c r="I587" s="241"/>
      <c r="J587" s="237"/>
      <c r="K587" s="237"/>
      <c r="L587" s="242"/>
      <c r="M587" s="243"/>
      <c r="N587" s="244"/>
      <c r="O587" s="244"/>
      <c r="P587" s="244"/>
      <c r="Q587" s="244"/>
      <c r="R587" s="244"/>
      <c r="S587" s="244"/>
      <c r="T587" s="245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46" t="s">
        <v>187</v>
      </c>
      <c r="AU587" s="246" t="s">
        <v>80</v>
      </c>
      <c r="AV587" s="14" t="s">
        <v>82</v>
      </c>
      <c r="AW587" s="14" t="s">
        <v>33</v>
      </c>
      <c r="AX587" s="14" t="s">
        <v>72</v>
      </c>
      <c r="AY587" s="246" t="s">
        <v>123</v>
      </c>
    </row>
    <row r="588" s="15" customFormat="1">
      <c r="A588" s="15"/>
      <c r="B588" s="247"/>
      <c r="C588" s="248"/>
      <c r="D588" s="227" t="s">
        <v>187</v>
      </c>
      <c r="E588" s="249" t="s">
        <v>19</v>
      </c>
      <c r="F588" s="250" t="s">
        <v>205</v>
      </c>
      <c r="G588" s="248"/>
      <c r="H588" s="251">
        <v>13</v>
      </c>
      <c r="I588" s="252"/>
      <c r="J588" s="248"/>
      <c r="K588" s="248"/>
      <c r="L588" s="253"/>
      <c r="M588" s="254"/>
      <c r="N588" s="255"/>
      <c r="O588" s="255"/>
      <c r="P588" s="255"/>
      <c r="Q588" s="255"/>
      <c r="R588" s="255"/>
      <c r="S588" s="255"/>
      <c r="T588" s="256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57" t="s">
        <v>187</v>
      </c>
      <c r="AU588" s="257" t="s">
        <v>80</v>
      </c>
      <c r="AV588" s="15" t="s">
        <v>122</v>
      </c>
      <c r="AW588" s="15" t="s">
        <v>33</v>
      </c>
      <c r="AX588" s="15" t="s">
        <v>80</v>
      </c>
      <c r="AY588" s="257" t="s">
        <v>123</v>
      </c>
    </row>
    <row r="589" s="2" customFormat="1" ht="21.75" customHeight="1">
      <c r="A589" s="41"/>
      <c r="B589" s="42"/>
      <c r="C589" s="199" t="s">
        <v>817</v>
      </c>
      <c r="D589" s="199" t="s">
        <v>124</v>
      </c>
      <c r="E589" s="200" t="s">
        <v>818</v>
      </c>
      <c r="F589" s="201" t="s">
        <v>819</v>
      </c>
      <c r="G589" s="202" t="s">
        <v>185</v>
      </c>
      <c r="H589" s="203">
        <v>53.369999999999997</v>
      </c>
      <c r="I589" s="204"/>
      <c r="J589" s="205">
        <f>ROUND(I589*H589,2)</f>
        <v>0</v>
      </c>
      <c r="K589" s="201" t="s">
        <v>19</v>
      </c>
      <c r="L589" s="47"/>
      <c r="M589" s="206" t="s">
        <v>19</v>
      </c>
      <c r="N589" s="207" t="s">
        <v>43</v>
      </c>
      <c r="O589" s="87"/>
      <c r="P589" s="208">
        <f>O589*H589</f>
        <v>0</v>
      </c>
      <c r="Q589" s="208">
        <v>0</v>
      </c>
      <c r="R589" s="208">
        <f>Q589*H589</f>
        <v>0</v>
      </c>
      <c r="S589" s="208">
        <v>0</v>
      </c>
      <c r="T589" s="209">
        <f>S589*H589</f>
        <v>0</v>
      </c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R589" s="210" t="s">
        <v>244</v>
      </c>
      <c r="AT589" s="210" t="s">
        <v>124</v>
      </c>
      <c r="AU589" s="210" t="s">
        <v>80</v>
      </c>
      <c r="AY589" s="20" t="s">
        <v>123</v>
      </c>
      <c r="BE589" s="211">
        <f>IF(N589="základní",J589,0)</f>
        <v>0</v>
      </c>
      <c r="BF589" s="211">
        <f>IF(N589="snížená",J589,0)</f>
        <v>0</v>
      </c>
      <c r="BG589" s="211">
        <f>IF(N589="zákl. přenesená",J589,0)</f>
        <v>0</v>
      </c>
      <c r="BH589" s="211">
        <f>IF(N589="sníž. přenesená",J589,0)</f>
        <v>0</v>
      </c>
      <c r="BI589" s="211">
        <f>IF(N589="nulová",J589,0)</f>
        <v>0</v>
      </c>
      <c r="BJ589" s="20" t="s">
        <v>80</v>
      </c>
      <c r="BK589" s="211">
        <f>ROUND(I589*H589,2)</f>
        <v>0</v>
      </c>
      <c r="BL589" s="20" t="s">
        <v>244</v>
      </c>
      <c r="BM589" s="210" t="s">
        <v>820</v>
      </c>
    </row>
    <row r="590" s="14" customFormat="1">
      <c r="A590" s="14"/>
      <c r="B590" s="236"/>
      <c r="C590" s="237"/>
      <c r="D590" s="227" t="s">
        <v>187</v>
      </c>
      <c r="E590" s="238" t="s">
        <v>19</v>
      </c>
      <c r="F590" s="239" t="s">
        <v>821</v>
      </c>
      <c r="G590" s="237"/>
      <c r="H590" s="240">
        <v>53.369999999999997</v>
      </c>
      <c r="I590" s="241"/>
      <c r="J590" s="237"/>
      <c r="K590" s="237"/>
      <c r="L590" s="242"/>
      <c r="M590" s="243"/>
      <c r="N590" s="244"/>
      <c r="O590" s="244"/>
      <c r="P590" s="244"/>
      <c r="Q590" s="244"/>
      <c r="R590" s="244"/>
      <c r="S590" s="244"/>
      <c r="T590" s="245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46" t="s">
        <v>187</v>
      </c>
      <c r="AU590" s="246" t="s">
        <v>80</v>
      </c>
      <c r="AV590" s="14" t="s">
        <v>82</v>
      </c>
      <c r="AW590" s="14" t="s">
        <v>33</v>
      </c>
      <c r="AX590" s="14" t="s">
        <v>72</v>
      </c>
      <c r="AY590" s="246" t="s">
        <v>123</v>
      </c>
    </row>
    <row r="591" s="15" customFormat="1">
      <c r="A591" s="15"/>
      <c r="B591" s="247"/>
      <c r="C591" s="248"/>
      <c r="D591" s="227" t="s">
        <v>187</v>
      </c>
      <c r="E591" s="249" t="s">
        <v>19</v>
      </c>
      <c r="F591" s="250" t="s">
        <v>205</v>
      </c>
      <c r="G591" s="248"/>
      <c r="H591" s="251">
        <v>53.369999999999997</v>
      </c>
      <c r="I591" s="252"/>
      <c r="J591" s="248"/>
      <c r="K591" s="248"/>
      <c r="L591" s="253"/>
      <c r="M591" s="254"/>
      <c r="N591" s="255"/>
      <c r="O591" s="255"/>
      <c r="P591" s="255"/>
      <c r="Q591" s="255"/>
      <c r="R591" s="255"/>
      <c r="S591" s="255"/>
      <c r="T591" s="256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57" t="s">
        <v>187</v>
      </c>
      <c r="AU591" s="257" t="s">
        <v>80</v>
      </c>
      <c r="AV591" s="15" t="s">
        <v>122</v>
      </c>
      <c r="AW591" s="15" t="s">
        <v>33</v>
      </c>
      <c r="AX591" s="15" t="s">
        <v>80</v>
      </c>
      <c r="AY591" s="257" t="s">
        <v>123</v>
      </c>
    </row>
    <row r="592" s="2" customFormat="1" ht="24.15" customHeight="1">
      <c r="A592" s="41"/>
      <c r="B592" s="42"/>
      <c r="C592" s="199" t="s">
        <v>822</v>
      </c>
      <c r="D592" s="199" t="s">
        <v>124</v>
      </c>
      <c r="E592" s="200" t="s">
        <v>823</v>
      </c>
      <c r="F592" s="201" t="s">
        <v>824</v>
      </c>
      <c r="G592" s="202" t="s">
        <v>192</v>
      </c>
      <c r="H592" s="203">
        <v>15.5</v>
      </c>
      <c r="I592" s="204"/>
      <c r="J592" s="205">
        <f>ROUND(I592*H592,2)</f>
        <v>0</v>
      </c>
      <c r="K592" s="201" t="s">
        <v>19</v>
      </c>
      <c r="L592" s="47"/>
      <c r="M592" s="206" t="s">
        <v>19</v>
      </c>
      <c r="N592" s="207" t="s">
        <v>43</v>
      </c>
      <c r="O592" s="87"/>
      <c r="P592" s="208">
        <f>O592*H592</f>
        <v>0</v>
      </c>
      <c r="Q592" s="208">
        <v>0</v>
      </c>
      <c r="R592" s="208">
        <f>Q592*H592</f>
        <v>0</v>
      </c>
      <c r="S592" s="208">
        <v>0</v>
      </c>
      <c r="T592" s="209">
        <f>S592*H592</f>
        <v>0</v>
      </c>
      <c r="U592" s="41"/>
      <c r="V592" s="41"/>
      <c r="W592" s="41"/>
      <c r="X592" s="41"/>
      <c r="Y592" s="41"/>
      <c r="Z592" s="41"/>
      <c r="AA592" s="41"/>
      <c r="AB592" s="41"/>
      <c r="AC592" s="41"/>
      <c r="AD592" s="41"/>
      <c r="AE592" s="41"/>
      <c r="AR592" s="210" t="s">
        <v>244</v>
      </c>
      <c r="AT592" s="210" t="s">
        <v>124</v>
      </c>
      <c r="AU592" s="210" t="s">
        <v>80</v>
      </c>
      <c r="AY592" s="20" t="s">
        <v>123</v>
      </c>
      <c r="BE592" s="211">
        <f>IF(N592="základní",J592,0)</f>
        <v>0</v>
      </c>
      <c r="BF592" s="211">
        <f>IF(N592="snížená",J592,0)</f>
        <v>0</v>
      </c>
      <c r="BG592" s="211">
        <f>IF(N592="zákl. přenesená",J592,0)</f>
        <v>0</v>
      </c>
      <c r="BH592" s="211">
        <f>IF(N592="sníž. přenesená",J592,0)</f>
        <v>0</v>
      </c>
      <c r="BI592" s="211">
        <f>IF(N592="nulová",J592,0)</f>
        <v>0</v>
      </c>
      <c r="BJ592" s="20" t="s">
        <v>80</v>
      </c>
      <c r="BK592" s="211">
        <f>ROUND(I592*H592,2)</f>
        <v>0</v>
      </c>
      <c r="BL592" s="20" t="s">
        <v>244</v>
      </c>
      <c r="BM592" s="210" t="s">
        <v>825</v>
      </c>
    </row>
    <row r="593" s="14" customFormat="1">
      <c r="A593" s="14"/>
      <c r="B593" s="236"/>
      <c r="C593" s="237"/>
      <c r="D593" s="227" t="s">
        <v>187</v>
      </c>
      <c r="E593" s="238" t="s">
        <v>19</v>
      </c>
      <c r="F593" s="239" t="s">
        <v>826</v>
      </c>
      <c r="G593" s="237"/>
      <c r="H593" s="240">
        <v>15.5</v>
      </c>
      <c r="I593" s="241"/>
      <c r="J593" s="237"/>
      <c r="K593" s="237"/>
      <c r="L593" s="242"/>
      <c r="M593" s="243"/>
      <c r="N593" s="244"/>
      <c r="O593" s="244"/>
      <c r="P593" s="244"/>
      <c r="Q593" s="244"/>
      <c r="R593" s="244"/>
      <c r="S593" s="244"/>
      <c r="T593" s="245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46" t="s">
        <v>187</v>
      </c>
      <c r="AU593" s="246" t="s">
        <v>80</v>
      </c>
      <c r="AV593" s="14" t="s">
        <v>82</v>
      </c>
      <c r="AW593" s="14" t="s">
        <v>33</v>
      </c>
      <c r="AX593" s="14" t="s">
        <v>72</v>
      </c>
      <c r="AY593" s="246" t="s">
        <v>123</v>
      </c>
    </row>
    <row r="594" s="15" customFormat="1">
      <c r="A594" s="15"/>
      <c r="B594" s="247"/>
      <c r="C594" s="248"/>
      <c r="D594" s="227" t="s">
        <v>187</v>
      </c>
      <c r="E594" s="249" t="s">
        <v>19</v>
      </c>
      <c r="F594" s="250" t="s">
        <v>205</v>
      </c>
      <c r="G594" s="248"/>
      <c r="H594" s="251">
        <v>15.5</v>
      </c>
      <c r="I594" s="252"/>
      <c r="J594" s="248"/>
      <c r="K594" s="248"/>
      <c r="L594" s="253"/>
      <c r="M594" s="254"/>
      <c r="N594" s="255"/>
      <c r="O594" s="255"/>
      <c r="P594" s="255"/>
      <c r="Q594" s="255"/>
      <c r="R594" s="255"/>
      <c r="S594" s="255"/>
      <c r="T594" s="256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7" t="s">
        <v>187</v>
      </c>
      <c r="AU594" s="257" t="s">
        <v>80</v>
      </c>
      <c r="AV594" s="15" t="s">
        <v>122</v>
      </c>
      <c r="AW594" s="15" t="s">
        <v>33</v>
      </c>
      <c r="AX594" s="15" t="s">
        <v>80</v>
      </c>
      <c r="AY594" s="257" t="s">
        <v>123</v>
      </c>
    </row>
    <row r="595" s="2" customFormat="1" ht="21.75" customHeight="1">
      <c r="A595" s="41"/>
      <c r="B595" s="42"/>
      <c r="C595" s="199" t="s">
        <v>827</v>
      </c>
      <c r="D595" s="199" t="s">
        <v>124</v>
      </c>
      <c r="E595" s="200" t="s">
        <v>250</v>
      </c>
      <c r="F595" s="201" t="s">
        <v>828</v>
      </c>
      <c r="G595" s="202" t="s">
        <v>252</v>
      </c>
      <c r="H595" s="258"/>
      <c r="I595" s="204"/>
      <c r="J595" s="205">
        <f>ROUND(I595*H595,2)</f>
        <v>0</v>
      </c>
      <c r="K595" s="201" t="s">
        <v>19</v>
      </c>
      <c r="L595" s="47"/>
      <c r="M595" s="206" t="s">
        <v>19</v>
      </c>
      <c r="N595" s="207" t="s">
        <v>43</v>
      </c>
      <c r="O595" s="87"/>
      <c r="P595" s="208">
        <f>O595*H595</f>
        <v>0</v>
      </c>
      <c r="Q595" s="208">
        <v>0</v>
      </c>
      <c r="R595" s="208">
        <f>Q595*H595</f>
        <v>0</v>
      </c>
      <c r="S595" s="208">
        <v>0</v>
      </c>
      <c r="T595" s="209">
        <f>S595*H595</f>
        <v>0</v>
      </c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R595" s="210" t="s">
        <v>244</v>
      </c>
      <c r="AT595" s="210" t="s">
        <v>124</v>
      </c>
      <c r="AU595" s="210" t="s">
        <v>80</v>
      </c>
      <c r="AY595" s="20" t="s">
        <v>123</v>
      </c>
      <c r="BE595" s="211">
        <f>IF(N595="základní",J595,0)</f>
        <v>0</v>
      </c>
      <c r="BF595" s="211">
        <f>IF(N595="snížená",J595,0)</f>
        <v>0</v>
      </c>
      <c r="BG595" s="211">
        <f>IF(N595="zákl. přenesená",J595,0)</f>
        <v>0</v>
      </c>
      <c r="BH595" s="211">
        <f>IF(N595="sníž. přenesená",J595,0)</f>
        <v>0</v>
      </c>
      <c r="BI595" s="211">
        <f>IF(N595="nulová",J595,0)</f>
        <v>0</v>
      </c>
      <c r="BJ595" s="20" t="s">
        <v>80</v>
      </c>
      <c r="BK595" s="211">
        <f>ROUND(I595*H595,2)</f>
        <v>0</v>
      </c>
      <c r="BL595" s="20" t="s">
        <v>244</v>
      </c>
      <c r="BM595" s="210" t="s">
        <v>829</v>
      </c>
    </row>
    <row r="596" s="11" customFormat="1" ht="25.92" customHeight="1">
      <c r="A596" s="11"/>
      <c r="B596" s="185"/>
      <c r="C596" s="186"/>
      <c r="D596" s="187" t="s">
        <v>71</v>
      </c>
      <c r="E596" s="188" t="s">
        <v>830</v>
      </c>
      <c r="F596" s="188" t="s">
        <v>831</v>
      </c>
      <c r="G596" s="186"/>
      <c r="H596" s="186"/>
      <c r="I596" s="189"/>
      <c r="J596" s="190">
        <f>BK596</f>
        <v>0</v>
      </c>
      <c r="K596" s="186"/>
      <c r="L596" s="191"/>
      <c r="M596" s="192"/>
      <c r="N596" s="193"/>
      <c r="O596" s="193"/>
      <c r="P596" s="194">
        <f>SUM(P597:P605)</f>
        <v>0</v>
      </c>
      <c r="Q596" s="193"/>
      <c r="R596" s="194">
        <f>SUM(R597:R605)</f>
        <v>0</v>
      </c>
      <c r="S596" s="193"/>
      <c r="T596" s="195">
        <f>SUM(T597:T605)</f>
        <v>0</v>
      </c>
      <c r="U596" s="11"/>
      <c r="V596" s="11"/>
      <c r="W596" s="11"/>
      <c r="X596" s="11"/>
      <c r="Y596" s="11"/>
      <c r="Z596" s="11"/>
      <c r="AA596" s="11"/>
      <c r="AB596" s="11"/>
      <c r="AC596" s="11"/>
      <c r="AD596" s="11"/>
      <c r="AE596" s="11"/>
      <c r="AR596" s="196" t="s">
        <v>82</v>
      </c>
      <c r="AT596" s="197" t="s">
        <v>71</v>
      </c>
      <c r="AU596" s="197" t="s">
        <v>72</v>
      </c>
      <c r="AY596" s="196" t="s">
        <v>123</v>
      </c>
      <c r="BK596" s="198">
        <f>SUM(BK597:BK605)</f>
        <v>0</v>
      </c>
    </row>
    <row r="597" s="2" customFormat="1" ht="16.5" customHeight="1">
      <c r="A597" s="41"/>
      <c r="B597" s="42"/>
      <c r="C597" s="199" t="s">
        <v>832</v>
      </c>
      <c r="D597" s="199" t="s">
        <v>124</v>
      </c>
      <c r="E597" s="200" t="s">
        <v>833</v>
      </c>
      <c r="F597" s="201" t="s">
        <v>834</v>
      </c>
      <c r="G597" s="202" t="s">
        <v>185</v>
      </c>
      <c r="H597" s="203">
        <v>362.702</v>
      </c>
      <c r="I597" s="204"/>
      <c r="J597" s="205">
        <f>ROUND(I597*H597,2)</f>
        <v>0</v>
      </c>
      <c r="K597" s="201" t="s">
        <v>19</v>
      </c>
      <c r="L597" s="47"/>
      <c r="M597" s="206" t="s">
        <v>19</v>
      </c>
      <c r="N597" s="207" t="s">
        <v>43</v>
      </c>
      <c r="O597" s="87"/>
      <c r="P597" s="208">
        <f>O597*H597</f>
        <v>0</v>
      </c>
      <c r="Q597" s="208">
        <v>0</v>
      </c>
      <c r="R597" s="208">
        <f>Q597*H597</f>
        <v>0</v>
      </c>
      <c r="S597" s="208">
        <v>0</v>
      </c>
      <c r="T597" s="209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10" t="s">
        <v>244</v>
      </c>
      <c r="AT597" s="210" t="s">
        <v>124</v>
      </c>
      <c r="AU597" s="210" t="s">
        <v>80</v>
      </c>
      <c r="AY597" s="20" t="s">
        <v>123</v>
      </c>
      <c r="BE597" s="211">
        <f>IF(N597="základní",J597,0)</f>
        <v>0</v>
      </c>
      <c r="BF597" s="211">
        <f>IF(N597="snížená",J597,0)</f>
        <v>0</v>
      </c>
      <c r="BG597" s="211">
        <f>IF(N597="zákl. přenesená",J597,0)</f>
        <v>0</v>
      </c>
      <c r="BH597" s="211">
        <f>IF(N597="sníž. přenesená",J597,0)</f>
        <v>0</v>
      </c>
      <c r="BI597" s="211">
        <f>IF(N597="nulová",J597,0)</f>
        <v>0</v>
      </c>
      <c r="BJ597" s="20" t="s">
        <v>80</v>
      </c>
      <c r="BK597" s="211">
        <f>ROUND(I597*H597,2)</f>
        <v>0</v>
      </c>
      <c r="BL597" s="20" t="s">
        <v>244</v>
      </c>
      <c r="BM597" s="210" t="s">
        <v>835</v>
      </c>
    </row>
    <row r="598" s="14" customFormat="1">
      <c r="A598" s="14"/>
      <c r="B598" s="236"/>
      <c r="C598" s="237"/>
      <c r="D598" s="227" t="s">
        <v>187</v>
      </c>
      <c r="E598" s="238" t="s">
        <v>19</v>
      </c>
      <c r="F598" s="239" t="s">
        <v>836</v>
      </c>
      <c r="G598" s="237"/>
      <c r="H598" s="240">
        <v>362.702</v>
      </c>
      <c r="I598" s="241"/>
      <c r="J598" s="237"/>
      <c r="K598" s="237"/>
      <c r="L598" s="242"/>
      <c r="M598" s="243"/>
      <c r="N598" s="244"/>
      <c r="O598" s="244"/>
      <c r="P598" s="244"/>
      <c r="Q598" s="244"/>
      <c r="R598" s="244"/>
      <c r="S598" s="244"/>
      <c r="T598" s="245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6" t="s">
        <v>187</v>
      </c>
      <c r="AU598" s="246" t="s">
        <v>80</v>
      </c>
      <c r="AV598" s="14" t="s">
        <v>82</v>
      </c>
      <c r="AW598" s="14" t="s">
        <v>33</v>
      </c>
      <c r="AX598" s="14" t="s">
        <v>72</v>
      </c>
      <c r="AY598" s="246" t="s">
        <v>123</v>
      </c>
    </row>
    <row r="599" s="15" customFormat="1">
      <c r="A599" s="15"/>
      <c r="B599" s="247"/>
      <c r="C599" s="248"/>
      <c r="D599" s="227" t="s">
        <v>187</v>
      </c>
      <c r="E599" s="249" t="s">
        <v>19</v>
      </c>
      <c r="F599" s="250" t="s">
        <v>205</v>
      </c>
      <c r="G599" s="248"/>
      <c r="H599" s="251">
        <v>362.702</v>
      </c>
      <c r="I599" s="252"/>
      <c r="J599" s="248"/>
      <c r="K599" s="248"/>
      <c r="L599" s="253"/>
      <c r="M599" s="254"/>
      <c r="N599" s="255"/>
      <c r="O599" s="255"/>
      <c r="P599" s="255"/>
      <c r="Q599" s="255"/>
      <c r="R599" s="255"/>
      <c r="S599" s="255"/>
      <c r="T599" s="256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57" t="s">
        <v>187</v>
      </c>
      <c r="AU599" s="257" t="s">
        <v>80</v>
      </c>
      <c r="AV599" s="15" t="s">
        <v>122</v>
      </c>
      <c r="AW599" s="15" t="s">
        <v>33</v>
      </c>
      <c r="AX599" s="15" t="s">
        <v>80</v>
      </c>
      <c r="AY599" s="257" t="s">
        <v>123</v>
      </c>
    </row>
    <row r="600" s="2" customFormat="1" ht="16.5" customHeight="1">
      <c r="A600" s="41"/>
      <c r="B600" s="42"/>
      <c r="C600" s="199" t="s">
        <v>837</v>
      </c>
      <c r="D600" s="199" t="s">
        <v>124</v>
      </c>
      <c r="E600" s="200" t="s">
        <v>838</v>
      </c>
      <c r="F600" s="201" t="s">
        <v>839</v>
      </c>
      <c r="G600" s="202" t="s">
        <v>185</v>
      </c>
      <c r="H600" s="203">
        <v>362.702</v>
      </c>
      <c r="I600" s="204"/>
      <c r="J600" s="205">
        <f>ROUND(I600*H600,2)</f>
        <v>0</v>
      </c>
      <c r="K600" s="201" t="s">
        <v>19</v>
      </c>
      <c r="L600" s="47"/>
      <c r="M600" s="206" t="s">
        <v>19</v>
      </c>
      <c r="N600" s="207" t="s">
        <v>43</v>
      </c>
      <c r="O600" s="87"/>
      <c r="P600" s="208">
        <f>O600*H600</f>
        <v>0</v>
      </c>
      <c r="Q600" s="208">
        <v>0</v>
      </c>
      <c r="R600" s="208">
        <f>Q600*H600</f>
        <v>0</v>
      </c>
      <c r="S600" s="208">
        <v>0</v>
      </c>
      <c r="T600" s="209">
        <f>S600*H600</f>
        <v>0</v>
      </c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R600" s="210" t="s">
        <v>244</v>
      </c>
      <c r="AT600" s="210" t="s">
        <v>124</v>
      </c>
      <c r="AU600" s="210" t="s">
        <v>80</v>
      </c>
      <c r="AY600" s="20" t="s">
        <v>123</v>
      </c>
      <c r="BE600" s="211">
        <f>IF(N600="základní",J600,0)</f>
        <v>0</v>
      </c>
      <c r="BF600" s="211">
        <f>IF(N600="snížená",J600,0)</f>
        <v>0</v>
      </c>
      <c r="BG600" s="211">
        <f>IF(N600="zákl. přenesená",J600,0)</f>
        <v>0</v>
      </c>
      <c r="BH600" s="211">
        <f>IF(N600="sníž. přenesená",J600,0)</f>
        <v>0</v>
      </c>
      <c r="BI600" s="211">
        <f>IF(N600="nulová",J600,0)</f>
        <v>0</v>
      </c>
      <c r="BJ600" s="20" t="s">
        <v>80</v>
      </c>
      <c r="BK600" s="211">
        <f>ROUND(I600*H600,2)</f>
        <v>0</v>
      </c>
      <c r="BL600" s="20" t="s">
        <v>244</v>
      </c>
      <c r="BM600" s="210" t="s">
        <v>840</v>
      </c>
    </row>
    <row r="601" s="14" customFormat="1">
      <c r="A601" s="14"/>
      <c r="B601" s="236"/>
      <c r="C601" s="237"/>
      <c r="D601" s="227" t="s">
        <v>187</v>
      </c>
      <c r="E601" s="238" t="s">
        <v>19</v>
      </c>
      <c r="F601" s="239" t="s">
        <v>841</v>
      </c>
      <c r="G601" s="237"/>
      <c r="H601" s="240">
        <v>362.702</v>
      </c>
      <c r="I601" s="241"/>
      <c r="J601" s="237"/>
      <c r="K601" s="237"/>
      <c r="L601" s="242"/>
      <c r="M601" s="243"/>
      <c r="N601" s="244"/>
      <c r="O601" s="244"/>
      <c r="P601" s="244"/>
      <c r="Q601" s="244"/>
      <c r="R601" s="244"/>
      <c r="S601" s="244"/>
      <c r="T601" s="245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46" t="s">
        <v>187</v>
      </c>
      <c r="AU601" s="246" t="s">
        <v>80</v>
      </c>
      <c r="AV601" s="14" t="s">
        <v>82</v>
      </c>
      <c r="AW601" s="14" t="s">
        <v>33</v>
      </c>
      <c r="AX601" s="14" t="s">
        <v>72</v>
      </c>
      <c r="AY601" s="246" t="s">
        <v>123</v>
      </c>
    </row>
    <row r="602" s="15" customFormat="1">
      <c r="A602" s="15"/>
      <c r="B602" s="247"/>
      <c r="C602" s="248"/>
      <c r="D602" s="227" t="s">
        <v>187</v>
      </c>
      <c r="E602" s="249" t="s">
        <v>19</v>
      </c>
      <c r="F602" s="250" t="s">
        <v>205</v>
      </c>
      <c r="G602" s="248"/>
      <c r="H602" s="251">
        <v>362.702</v>
      </c>
      <c r="I602" s="252"/>
      <c r="J602" s="248"/>
      <c r="K602" s="248"/>
      <c r="L602" s="253"/>
      <c r="M602" s="254"/>
      <c r="N602" s="255"/>
      <c r="O602" s="255"/>
      <c r="P602" s="255"/>
      <c r="Q602" s="255"/>
      <c r="R602" s="255"/>
      <c r="S602" s="255"/>
      <c r="T602" s="256"/>
      <c r="U602" s="15"/>
      <c r="V602" s="15"/>
      <c r="W602" s="15"/>
      <c r="X602" s="15"/>
      <c r="Y602" s="15"/>
      <c r="Z602" s="15"/>
      <c r="AA602" s="15"/>
      <c r="AB602" s="15"/>
      <c r="AC602" s="15"/>
      <c r="AD602" s="15"/>
      <c r="AE602" s="15"/>
      <c r="AT602" s="257" t="s">
        <v>187</v>
      </c>
      <c r="AU602" s="257" t="s">
        <v>80</v>
      </c>
      <c r="AV602" s="15" t="s">
        <v>122</v>
      </c>
      <c r="AW602" s="15" t="s">
        <v>33</v>
      </c>
      <c r="AX602" s="15" t="s">
        <v>80</v>
      </c>
      <c r="AY602" s="257" t="s">
        <v>123</v>
      </c>
    </row>
    <row r="603" s="2" customFormat="1" ht="21.75" customHeight="1">
      <c r="A603" s="41"/>
      <c r="B603" s="42"/>
      <c r="C603" s="199" t="s">
        <v>842</v>
      </c>
      <c r="D603" s="199" t="s">
        <v>124</v>
      </c>
      <c r="E603" s="200" t="s">
        <v>843</v>
      </c>
      <c r="F603" s="201" t="s">
        <v>844</v>
      </c>
      <c r="G603" s="202" t="s">
        <v>185</v>
      </c>
      <c r="H603" s="203">
        <v>100</v>
      </c>
      <c r="I603" s="204"/>
      <c r="J603" s="205">
        <f>ROUND(I603*H603,2)</f>
        <v>0</v>
      </c>
      <c r="K603" s="201" t="s">
        <v>19</v>
      </c>
      <c r="L603" s="47"/>
      <c r="M603" s="206" t="s">
        <v>19</v>
      </c>
      <c r="N603" s="207" t="s">
        <v>43</v>
      </c>
      <c r="O603" s="87"/>
      <c r="P603" s="208">
        <f>O603*H603</f>
        <v>0</v>
      </c>
      <c r="Q603" s="208">
        <v>0</v>
      </c>
      <c r="R603" s="208">
        <f>Q603*H603</f>
        <v>0</v>
      </c>
      <c r="S603" s="208">
        <v>0</v>
      </c>
      <c r="T603" s="209">
        <f>S603*H603</f>
        <v>0</v>
      </c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R603" s="210" t="s">
        <v>244</v>
      </c>
      <c r="AT603" s="210" t="s">
        <v>124</v>
      </c>
      <c r="AU603" s="210" t="s">
        <v>80</v>
      </c>
      <c r="AY603" s="20" t="s">
        <v>123</v>
      </c>
      <c r="BE603" s="211">
        <f>IF(N603="základní",J603,0)</f>
        <v>0</v>
      </c>
      <c r="BF603" s="211">
        <f>IF(N603="snížená",J603,0)</f>
        <v>0</v>
      </c>
      <c r="BG603" s="211">
        <f>IF(N603="zákl. přenesená",J603,0)</f>
        <v>0</v>
      </c>
      <c r="BH603" s="211">
        <f>IF(N603="sníž. přenesená",J603,0)</f>
        <v>0</v>
      </c>
      <c r="BI603" s="211">
        <f>IF(N603="nulová",J603,0)</f>
        <v>0</v>
      </c>
      <c r="BJ603" s="20" t="s">
        <v>80</v>
      </c>
      <c r="BK603" s="211">
        <f>ROUND(I603*H603,2)</f>
        <v>0</v>
      </c>
      <c r="BL603" s="20" t="s">
        <v>244</v>
      </c>
      <c r="BM603" s="210" t="s">
        <v>845</v>
      </c>
    </row>
    <row r="604" s="14" customFormat="1">
      <c r="A604" s="14"/>
      <c r="B604" s="236"/>
      <c r="C604" s="237"/>
      <c r="D604" s="227" t="s">
        <v>187</v>
      </c>
      <c r="E604" s="238" t="s">
        <v>19</v>
      </c>
      <c r="F604" s="239" t="s">
        <v>846</v>
      </c>
      <c r="G604" s="237"/>
      <c r="H604" s="240">
        <v>100</v>
      </c>
      <c r="I604" s="241"/>
      <c r="J604" s="237"/>
      <c r="K604" s="237"/>
      <c r="L604" s="242"/>
      <c r="M604" s="243"/>
      <c r="N604" s="244"/>
      <c r="O604" s="244"/>
      <c r="P604" s="244"/>
      <c r="Q604" s="244"/>
      <c r="R604" s="244"/>
      <c r="S604" s="244"/>
      <c r="T604" s="245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46" t="s">
        <v>187</v>
      </c>
      <c r="AU604" s="246" t="s">
        <v>80</v>
      </c>
      <c r="AV604" s="14" t="s">
        <v>82</v>
      </c>
      <c r="AW604" s="14" t="s">
        <v>33</v>
      </c>
      <c r="AX604" s="14" t="s">
        <v>72</v>
      </c>
      <c r="AY604" s="246" t="s">
        <v>123</v>
      </c>
    </row>
    <row r="605" s="15" customFormat="1">
      <c r="A605" s="15"/>
      <c r="B605" s="247"/>
      <c r="C605" s="248"/>
      <c r="D605" s="227" t="s">
        <v>187</v>
      </c>
      <c r="E605" s="249" t="s">
        <v>19</v>
      </c>
      <c r="F605" s="250" t="s">
        <v>205</v>
      </c>
      <c r="G605" s="248"/>
      <c r="H605" s="251">
        <v>100</v>
      </c>
      <c r="I605" s="252"/>
      <c r="J605" s="248"/>
      <c r="K605" s="248"/>
      <c r="L605" s="253"/>
      <c r="M605" s="254"/>
      <c r="N605" s="255"/>
      <c r="O605" s="255"/>
      <c r="P605" s="255"/>
      <c r="Q605" s="255"/>
      <c r="R605" s="255"/>
      <c r="S605" s="255"/>
      <c r="T605" s="256"/>
      <c r="U605" s="15"/>
      <c r="V605" s="15"/>
      <c r="W605" s="15"/>
      <c r="X605" s="15"/>
      <c r="Y605" s="15"/>
      <c r="Z605" s="15"/>
      <c r="AA605" s="15"/>
      <c r="AB605" s="15"/>
      <c r="AC605" s="15"/>
      <c r="AD605" s="15"/>
      <c r="AE605" s="15"/>
      <c r="AT605" s="257" t="s">
        <v>187</v>
      </c>
      <c r="AU605" s="257" t="s">
        <v>80</v>
      </c>
      <c r="AV605" s="15" t="s">
        <v>122</v>
      </c>
      <c r="AW605" s="15" t="s">
        <v>33</v>
      </c>
      <c r="AX605" s="15" t="s">
        <v>80</v>
      </c>
      <c r="AY605" s="257" t="s">
        <v>123</v>
      </c>
    </row>
    <row r="606" s="11" customFormat="1" ht="25.92" customHeight="1">
      <c r="A606" s="11"/>
      <c r="B606" s="185"/>
      <c r="C606" s="186"/>
      <c r="D606" s="187" t="s">
        <v>71</v>
      </c>
      <c r="E606" s="188" t="s">
        <v>847</v>
      </c>
      <c r="F606" s="188" t="s">
        <v>848</v>
      </c>
      <c r="G606" s="186"/>
      <c r="H606" s="186"/>
      <c r="I606" s="189"/>
      <c r="J606" s="190">
        <f>BK606</f>
        <v>0</v>
      </c>
      <c r="K606" s="186"/>
      <c r="L606" s="191"/>
      <c r="M606" s="192"/>
      <c r="N606" s="193"/>
      <c r="O606" s="193"/>
      <c r="P606" s="194">
        <f>SUM(P607:P617)</f>
        <v>0</v>
      </c>
      <c r="Q606" s="193"/>
      <c r="R606" s="194">
        <f>SUM(R607:R617)</f>
        <v>0.040547879999999994</v>
      </c>
      <c r="S606" s="193"/>
      <c r="T606" s="195">
        <f>SUM(T607:T617)</f>
        <v>0</v>
      </c>
      <c r="U606" s="11"/>
      <c r="V606" s="11"/>
      <c r="W606" s="11"/>
      <c r="X606" s="11"/>
      <c r="Y606" s="11"/>
      <c r="Z606" s="11"/>
      <c r="AA606" s="11"/>
      <c r="AB606" s="11"/>
      <c r="AC606" s="11"/>
      <c r="AD606" s="11"/>
      <c r="AE606" s="11"/>
      <c r="AR606" s="196" t="s">
        <v>82</v>
      </c>
      <c r="AT606" s="197" t="s">
        <v>71</v>
      </c>
      <c r="AU606" s="197" t="s">
        <v>72</v>
      </c>
      <c r="AY606" s="196" t="s">
        <v>123</v>
      </c>
      <c r="BK606" s="198">
        <f>SUM(BK607:BK617)</f>
        <v>0</v>
      </c>
    </row>
    <row r="607" s="2" customFormat="1" ht="16.5" customHeight="1">
      <c r="A607" s="41"/>
      <c r="B607" s="42"/>
      <c r="C607" s="199" t="s">
        <v>417</v>
      </c>
      <c r="D607" s="199" t="s">
        <v>124</v>
      </c>
      <c r="E607" s="200" t="s">
        <v>849</v>
      </c>
      <c r="F607" s="201" t="s">
        <v>850</v>
      </c>
      <c r="G607" s="202" t="s">
        <v>185</v>
      </c>
      <c r="H607" s="203">
        <v>5.8499999999999996</v>
      </c>
      <c r="I607" s="204"/>
      <c r="J607" s="205">
        <f>ROUND(I607*H607,2)</f>
        <v>0</v>
      </c>
      <c r="K607" s="201" t="s">
        <v>19</v>
      </c>
      <c r="L607" s="47"/>
      <c r="M607" s="206" t="s">
        <v>19</v>
      </c>
      <c r="N607" s="207" t="s">
        <v>43</v>
      </c>
      <c r="O607" s="87"/>
      <c r="P607" s="208">
        <f>O607*H607</f>
        <v>0</v>
      </c>
      <c r="Q607" s="208">
        <v>0</v>
      </c>
      <c r="R607" s="208">
        <f>Q607*H607</f>
        <v>0</v>
      </c>
      <c r="S607" s="208">
        <v>0</v>
      </c>
      <c r="T607" s="209">
        <f>S607*H607</f>
        <v>0</v>
      </c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R607" s="210" t="s">
        <v>244</v>
      </c>
      <c r="AT607" s="210" t="s">
        <v>124</v>
      </c>
      <c r="AU607" s="210" t="s">
        <v>80</v>
      </c>
      <c r="AY607" s="20" t="s">
        <v>123</v>
      </c>
      <c r="BE607" s="211">
        <f>IF(N607="základní",J607,0)</f>
        <v>0</v>
      </c>
      <c r="BF607" s="211">
        <f>IF(N607="snížená",J607,0)</f>
        <v>0</v>
      </c>
      <c r="BG607" s="211">
        <f>IF(N607="zákl. přenesená",J607,0)</f>
        <v>0</v>
      </c>
      <c r="BH607" s="211">
        <f>IF(N607="sníž. přenesená",J607,0)</f>
        <v>0</v>
      </c>
      <c r="BI607" s="211">
        <f>IF(N607="nulová",J607,0)</f>
        <v>0</v>
      </c>
      <c r="BJ607" s="20" t="s">
        <v>80</v>
      </c>
      <c r="BK607" s="211">
        <f>ROUND(I607*H607,2)</f>
        <v>0</v>
      </c>
      <c r="BL607" s="20" t="s">
        <v>244</v>
      </c>
      <c r="BM607" s="210" t="s">
        <v>851</v>
      </c>
    </row>
    <row r="608" s="14" customFormat="1">
      <c r="A608" s="14"/>
      <c r="B608" s="236"/>
      <c r="C608" s="237"/>
      <c r="D608" s="227" t="s">
        <v>187</v>
      </c>
      <c r="E608" s="238" t="s">
        <v>19</v>
      </c>
      <c r="F608" s="239" t="s">
        <v>852</v>
      </c>
      <c r="G608" s="237"/>
      <c r="H608" s="240">
        <v>5.8499999999999996</v>
      </c>
      <c r="I608" s="241"/>
      <c r="J608" s="237"/>
      <c r="K608" s="237"/>
      <c r="L608" s="242"/>
      <c r="M608" s="243"/>
      <c r="N608" s="244"/>
      <c r="O608" s="244"/>
      <c r="P608" s="244"/>
      <c r="Q608" s="244"/>
      <c r="R608" s="244"/>
      <c r="S608" s="244"/>
      <c r="T608" s="245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6" t="s">
        <v>187</v>
      </c>
      <c r="AU608" s="246" t="s">
        <v>80</v>
      </c>
      <c r="AV608" s="14" t="s">
        <v>82</v>
      </c>
      <c r="AW608" s="14" t="s">
        <v>33</v>
      </c>
      <c r="AX608" s="14" t="s">
        <v>80</v>
      </c>
      <c r="AY608" s="246" t="s">
        <v>123</v>
      </c>
    </row>
    <row r="609" s="2" customFormat="1" ht="49.05" customHeight="1">
      <c r="A609" s="41"/>
      <c r="B609" s="42"/>
      <c r="C609" s="199" t="s">
        <v>853</v>
      </c>
      <c r="D609" s="199" t="s">
        <v>124</v>
      </c>
      <c r="E609" s="200" t="s">
        <v>854</v>
      </c>
      <c r="F609" s="201" t="s">
        <v>855</v>
      </c>
      <c r="G609" s="202" t="s">
        <v>185</v>
      </c>
      <c r="H609" s="203">
        <v>4.3739999999999997</v>
      </c>
      <c r="I609" s="204"/>
      <c r="J609" s="205">
        <f>ROUND(I609*H609,2)</f>
        <v>0</v>
      </c>
      <c r="K609" s="201" t="s">
        <v>253</v>
      </c>
      <c r="L609" s="47"/>
      <c r="M609" s="206" t="s">
        <v>19</v>
      </c>
      <c r="N609" s="207" t="s">
        <v>43</v>
      </c>
      <c r="O609" s="87"/>
      <c r="P609" s="208">
        <f>O609*H609</f>
        <v>0</v>
      </c>
      <c r="Q609" s="208">
        <v>0.0061199999999999996</v>
      </c>
      <c r="R609" s="208">
        <f>Q609*H609</f>
        <v>0.026768879999999995</v>
      </c>
      <c r="S609" s="208">
        <v>0</v>
      </c>
      <c r="T609" s="209">
        <f>S609*H609</f>
        <v>0</v>
      </c>
      <c r="U609" s="41"/>
      <c r="V609" s="41"/>
      <c r="W609" s="41"/>
      <c r="X609" s="41"/>
      <c r="Y609" s="41"/>
      <c r="Z609" s="41"/>
      <c r="AA609" s="41"/>
      <c r="AB609" s="41"/>
      <c r="AC609" s="41"/>
      <c r="AD609" s="41"/>
      <c r="AE609" s="41"/>
      <c r="AR609" s="210" t="s">
        <v>244</v>
      </c>
      <c r="AT609" s="210" t="s">
        <v>124</v>
      </c>
      <c r="AU609" s="210" t="s">
        <v>80</v>
      </c>
      <c r="AY609" s="20" t="s">
        <v>123</v>
      </c>
      <c r="BE609" s="211">
        <f>IF(N609="základní",J609,0)</f>
        <v>0</v>
      </c>
      <c r="BF609" s="211">
        <f>IF(N609="snížená",J609,0)</f>
        <v>0</v>
      </c>
      <c r="BG609" s="211">
        <f>IF(N609="zákl. přenesená",J609,0)</f>
        <v>0</v>
      </c>
      <c r="BH609" s="211">
        <f>IF(N609="sníž. přenesená",J609,0)</f>
        <v>0</v>
      </c>
      <c r="BI609" s="211">
        <f>IF(N609="nulová",J609,0)</f>
        <v>0</v>
      </c>
      <c r="BJ609" s="20" t="s">
        <v>80</v>
      </c>
      <c r="BK609" s="211">
        <f>ROUND(I609*H609,2)</f>
        <v>0</v>
      </c>
      <c r="BL609" s="20" t="s">
        <v>244</v>
      </c>
      <c r="BM609" s="210" t="s">
        <v>856</v>
      </c>
    </row>
    <row r="610" s="2" customFormat="1">
      <c r="A610" s="41"/>
      <c r="B610" s="42"/>
      <c r="C610" s="43"/>
      <c r="D610" s="259" t="s">
        <v>255</v>
      </c>
      <c r="E610" s="43"/>
      <c r="F610" s="260" t="s">
        <v>857</v>
      </c>
      <c r="G610" s="43"/>
      <c r="H610" s="43"/>
      <c r="I610" s="261"/>
      <c r="J610" s="43"/>
      <c r="K610" s="43"/>
      <c r="L610" s="47"/>
      <c r="M610" s="265"/>
      <c r="N610" s="266"/>
      <c r="O610" s="87"/>
      <c r="P610" s="87"/>
      <c r="Q610" s="87"/>
      <c r="R610" s="87"/>
      <c r="S610" s="87"/>
      <c r="T610" s="88"/>
      <c r="U610" s="41"/>
      <c r="V610" s="41"/>
      <c r="W610" s="41"/>
      <c r="X610" s="41"/>
      <c r="Y610" s="41"/>
      <c r="Z610" s="41"/>
      <c r="AA610" s="41"/>
      <c r="AB610" s="41"/>
      <c r="AC610" s="41"/>
      <c r="AD610" s="41"/>
      <c r="AE610" s="41"/>
      <c r="AT610" s="20" t="s">
        <v>255</v>
      </c>
      <c r="AU610" s="20" t="s">
        <v>80</v>
      </c>
    </row>
    <row r="611" s="13" customFormat="1">
      <c r="A611" s="13"/>
      <c r="B611" s="225"/>
      <c r="C611" s="226"/>
      <c r="D611" s="227" t="s">
        <v>187</v>
      </c>
      <c r="E611" s="228" t="s">
        <v>19</v>
      </c>
      <c r="F611" s="229" t="s">
        <v>381</v>
      </c>
      <c r="G611" s="226"/>
      <c r="H611" s="228" t="s">
        <v>19</v>
      </c>
      <c r="I611" s="230"/>
      <c r="J611" s="226"/>
      <c r="K611" s="226"/>
      <c r="L611" s="231"/>
      <c r="M611" s="232"/>
      <c r="N611" s="233"/>
      <c r="O611" s="233"/>
      <c r="P611" s="233"/>
      <c r="Q611" s="233"/>
      <c r="R611" s="233"/>
      <c r="S611" s="233"/>
      <c r="T611" s="234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5" t="s">
        <v>187</v>
      </c>
      <c r="AU611" s="235" t="s">
        <v>80</v>
      </c>
      <c r="AV611" s="13" t="s">
        <v>80</v>
      </c>
      <c r="AW611" s="13" t="s">
        <v>33</v>
      </c>
      <c r="AX611" s="13" t="s">
        <v>72</v>
      </c>
      <c r="AY611" s="235" t="s">
        <v>123</v>
      </c>
    </row>
    <row r="612" s="13" customFormat="1">
      <c r="A612" s="13"/>
      <c r="B612" s="225"/>
      <c r="C612" s="226"/>
      <c r="D612" s="227" t="s">
        <v>187</v>
      </c>
      <c r="E612" s="228" t="s">
        <v>19</v>
      </c>
      <c r="F612" s="229" t="s">
        <v>858</v>
      </c>
      <c r="G612" s="226"/>
      <c r="H612" s="228" t="s">
        <v>19</v>
      </c>
      <c r="I612" s="230"/>
      <c r="J612" s="226"/>
      <c r="K612" s="226"/>
      <c r="L612" s="231"/>
      <c r="M612" s="232"/>
      <c r="N612" s="233"/>
      <c r="O612" s="233"/>
      <c r="P612" s="233"/>
      <c r="Q612" s="233"/>
      <c r="R612" s="233"/>
      <c r="S612" s="233"/>
      <c r="T612" s="234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5" t="s">
        <v>187</v>
      </c>
      <c r="AU612" s="235" t="s">
        <v>80</v>
      </c>
      <c r="AV612" s="13" t="s">
        <v>80</v>
      </c>
      <c r="AW612" s="13" t="s">
        <v>33</v>
      </c>
      <c r="AX612" s="13" t="s">
        <v>72</v>
      </c>
      <c r="AY612" s="235" t="s">
        <v>123</v>
      </c>
    </row>
    <row r="613" s="14" customFormat="1">
      <c r="A613" s="14"/>
      <c r="B613" s="236"/>
      <c r="C613" s="237"/>
      <c r="D613" s="227" t="s">
        <v>187</v>
      </c>
      <c r="E613" s="238" t="s">
        <v>19</v>
      </c>
      <c r="F613" s="239" t="s">
        <v>859</v>
      </c>
      <c r="G613" s="237"/>
      <c r="H613" s="240">
        <v>4.3739999999999997</v>
      </c>
      <c r="I613" s="241"/>
      <c r="J613" s="237"/>
      <c r="K613" s="237"/>
      <c r="L613" s="242"/>
      <c r="M613" s="243"/>
      <c r="N613" s="244"/>
      <c r="O613" s="244"/>
      <c r="P613" s="244"/>
      <c r="Q613" s="244"/>
      <c r="R613" s="244"/>
      <c r="S613" s="244"/>
      <c r="T613" s="245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46" t="s">
        <v>187</v>
      </c>
      <c r="AU613" s="246" t="s">
        <v>80</v>
      </c>
      <c r="AV613" s="14" t="s">
        <v>82</v>
      </c>
      <c r="AW613" s="14" t="s">
        <v>33</v>
      </c>
      <c r="AX613" s="14" t="s">
        <v>80</v>
      </c>
      <c r="AY613" s="246" t="s">
        <v>123</v>
      </c>
    </row>
    <row r="614" s="2" customFormat="1" ht="24.15" customHeight="1">
      <c r="A614" s="41"/>
      <c r="B614" s="42"/>
      <c r="C614" s="279" t="s">
        <v>860</v>
      </c>
      <c r="D614" s="279" t="s">
        <v>785</v>
      </c>
      <c r="E614" s="280" t="s">
        <v>861</v>
      </c>
      <c r="F614" s="281" t="s">
        <v>862</v>
      </c>
      <c r="G614" s="282" t="s">
        <v>185</v>
      </c>
      <c r="H614" s="283">
        <v>4.593</v>
      </c>
      <c r="I614" s="284"/>
      <c r="J614" s="285">
        <f>ROUND(I614*H614,2)</f>
        <v>0</v>
      </c>
      <c r="K614" s="281" t="s">
        <v>253</v>
      </c>
      <c r="L614" s="286"/>
      <c r="M614" s="287" t="s">
        <v>19</v>
      </c>
      <c r="N614" s="288" t="s">
        <v>43</v>
      </c>
      <c r="O614" s="87"/>
      <c r="P614" s="208">
        <f>O614*H614</f>
        <v>0</v>
      </c>
      <c r="Q614" s="208">
        <v>0.0030000000000000001</v>
      </c>
      <c r="R614" s="208">
        <f>Q614*H614</f>
        <v>0.013779</v>
      </c>
      <c r="S614" s="208">
        <v>0</v>
      </c>
      <c r="T614" s="209">
        <f>S614*H614</f>
        <v>0</v>
      </c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R614" s="210" t="s">
        <v>451</v>
      </c>
      <c r="AT614" s="210" t="s">
        <v>785</v>
      </c>
      <c r="AU614" s="210" t="s">
        <v>80</v>
      </c>
      <c r="AY614" s="20" t="s">
        <v>123</v>
      </c>
      <c r="BE614" s="211">
        <f>IF(N614="základní",J614,0)</f>
        <v>0</v>
      </c>
      <c r="BF614" s="211">
        <f>IF(N614="snížená",J614,0)</f>
        <v>0</v>
      </c>
      <c r="BG614" s="211">
        <f>IF(N614="zákl. přenesená",J614,0)</f>
        <v>0</v>
      </c>
      <c r="BH614" s="211">
        <f>IF(N614="sníž. přenesená",J614,0)</f>
        <v>0</v>
      </c>
      <c r="BI614" s="211">
        <f>IF(N614="nulová",J614,0)</f>
        <v>0</v>
      </c>
      <c r="BJ614" s="20" t="s">
        <v>80</v>
      </c>
      <c r="BK614" s="211">
        <f>ROUND(I614*H614,2)</f>
        <v>0</v>
      </c>
      <c r="BL614" s="20" t="s">
        <v>244</v>
      </c>
      <c r="BM614" s="210" t="s">
        <v>863</v>
      </c>
    </row>
    <row r="615" s="14" customFormat="1">
      <c r="A615" s="14"/>
      <c r="B615" s="236"/>
      <c r="C615" s="237"/>
      <c r="D615" s="227" t="s">
        <v>187</v>
      </c>
      <c r="E615" s="237"/>
      <c r="F615" s="239" t="s">
        <v>864</v>
      </c>
      <c r="G615" s="237"/>
      <c r="H615" s="240">
        <v>4.593</v>
      </c>
      <c r="I615" s="241"/>
      <c r="J615" s="237"/>
      <c r="K615" s="237"/>
      <c r="L615" s="242"/>
      <c r="M615" s="243"/>
      <c r="N615" s="244"/>
      <c r="O615" s="244"/>
      <c r="P615" s="244"/>
      <c r="Q615" s="244"/>
      <c r="R615" s="244"/>
      <c r="S615" s="244"/>
      <c r="T615" s="245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46" t="s">
        <v>187</v>
      </c>
      <c r="AU615" s="246" t="s">
        <v>80</v>
      </c>
      <c r="AV615" s="14" t="s">
        <v>82</v>
      </c>
      <c r="AW615" s="14" t="s">
        <v>4</v>
      </c>
      <c r="AX615" s="14" t="s">
        <v>80</v>
      </c>
      <c r="AY615" s="246" t="s">
        <v>123</v>
      </c>
    </row>
    <row r="616" s="2" customFormat="1" ht="49.05" customHeight="1">
      <c r="A616" s="41"/>
      <c r="B616" s="42"/>
      <c r="C616" s="199" t="s">
        <v>865</v>
      </c>
      <c r="D616" s="199" t="s">
        <v>124</v>
      </c>
      <c r="E616" s="200" t="s">
        <v>866</v>
      </c>
      <c r="F616" s="201" t="s">
        <v>867</v>
      </c>
      <c r="G616" s="202" t="s">
        <v>519</v>
      </c>
      <c r="H616" s="203">
        <v>0.041000000000000002</v>
      </c>
      <c r="I616" s="204"/>
      <c r="J616" s="205">
        <f>ROUND(I616*H616,2)</f>
        <v>0</v>
      </c>
      <c r="K616" s="201" t="s">
        <v>253</v>
      </c>
      <c r="L616" s="47"/>
      <c r="M616" s="206" t="s">
        <v>19</v>
      </c>
      <c r="N616" s="207" t="s">
        <v>43</v>
      </c>
      <c r="O616" s="87"/>
      <c r="P616" s="208">
        <f>O616*H616</f>
        <v>0</v>
      </c>
      <c r="Q616" s="208">
        <v>0</v>
      </c>
      <c r="R616" s="208">
        <f>Q616*H616</f>
        <v>0</v>
      </c>
      <c r="S616" s="208">
        <v>0</v>
      </c>
      <c r="T616" s="209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10" t="s">
        <v>244</v>
      </c>
      <c r="AT616" s="210" t="s">
        <v>124</v>
      </c>
      <c r="AU616" s="210" t="s">
        <v>80</v>
      </c>
      <c r="AY616" s="20" t="s">
        <v>123</v>
      </c>
      <c r="BE616" s="211">
        <f>IF(N616="základní",J616,0)</f>
        <v>0</v>
      </c>
      <c r="BF616" s="211">
        <f>IF(N616="snížená",J616,0)</f>
        <v>0</v>
      </c>
      <c r="BG616" s="211">
        <f>IF(N616="zákl. přenesená",J616,0)</f>
        <v>0</v>
      </c>
      <c r="BH616" s="211">
        <f>IF(N616="sníž. přenesená",J616,0)</f>
        <v>0</v>
      </c>
      <c r="BI616" s="211">
        <f>IF(N616="nulová",J616,0)</f>
        <v>0</v>
      </c>
      <c r="BJ616" s="20" t="s">
        <v>80</v>
      </c>
      <c r="BK616" s="211">
        <f>ROUND(I616*H616,2)</f>
        <v>0</v>
      </c>
      <c r="BL616" s="20" t="s">
        <v>244</v>
      </c>
      <c r="BM616" s="210" t="s">
        <v>868</v>
      </c>
    </row>
    <row r="617" s="2" customFormat="1">
      <c r="A617" s="41"/>
      <c r="B617" s="42"/>
      <c r="C617" s="43"/>
      <c r="D617" s="259" t="s">
        <v>255</v>
      </c>
      <c r="E617" s="43"/>
      <c r="F617" s="260" t="s">
        <v>869</v>
      </c>
      <c r="G617" s="43"/>
      <c r="H617" s="43"/>
      <c r="I617" s="261"/>
      <c r="J617" s="43"/>
      <c r="K617" s="43"/>
      <c r="L617" s="47"/>
      <c r="M617" s="265"/>
      <c r="N617" s="266"/>
      <c r="O617" s="87"/>
      <c r="P617" s="87"/>
      <c r="Q617" s="87"/>
      <c r="R617" s="87"/>
      <c r="S617" s="87"/>
      <c r="T617" s="88"/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T617" s="20" t="s">
        <v>255</v>
      </c>
      <c r="AU617" s="20" t="s">
        <v>80</v>
      </c>
    </row>
    <row r="618" s="11" customFormat="1" ht="25.92" customHeight="1">
      <c r="A618" s="11"/>
      <c r="B618" s="185"/>
      <c r="C618" s="186"/>
      <c r="D618" s="187" t="s">
        <v>71</v>
      </c>
      <c r="E618" s="188" t="s">
        <v>870</v>
      </c>
      <c r="F618" s="188" t="s">
        <v>871</v>
      </c>
      <c r="G618" s="186"/>
      <c r="H618" s="186"/>
      <c r="I618" s="189"/>
      <c r="J618" s="190">
        <f>BK618</f>
        <v>0</v>
      </c>
      <c r="K618" s="186"/>
      <c r="L618" s="191"/>
      <c r="M618" s="192"/>
      <c r="N618" s="193"/>
      <c r="O618" s="193"/>
      <c r="P618" s="194">
        <f>SUM(P619:P646)</f>
        <v>0</v>
      </c>
      <c r="Q618" s="193"/>
      <c r="R618" s="194">
        <f>SUM(R619:R646)</f>
        <v>0.27842413999999999</v>
      </c>
      <c r="S618" s="193"/>
      <c r="T618" s="195">
        <f>SUM(T619:T646)</f>
        <v>0</v>
      </c>
      <c r="U618" s="11"/>
      <c r="V618" s="11"/>
      <c r="W618" s="11"/>
      <c r="X618" s="11"/>
      <c r="Y618" s="11"/>
      <c r="Z618" s="11"/>
      <c r="AA618" s="11"/>
      <c r="AB618" s="11"/>
      <c r="AC618" s="11"/>
      <c r="AD618" s="11"/>
      <c r="AE618" s="11"/>
      <c r="AR618" s="196" t="s">
        <v>82</v>
      </c>
      <c r="AT618" s="197" t="s">
        <v>71</v>
      </c>
      <c r="AU618" s="197" t="s">
        <v>72</v>
      </c>
      <c r="AY618" s="196" t="s">
        <v>123</v>
      </c>
      <c r="BK618" s="198">
        <f>SUM(BK619:BK646)</f>
        <v>0</v>
      </c>
    </row>
    <row r="619" s="2" customFormat="1" ht="24.15" customHeight="1">
      <c r="A619" s="41"/>
      <c r="B619" s="42"/>
      <c r="C619" s="199" t="s">
        <v>872</v>
      </c>
      <c r="D619" s="199" t="s">
        <v>124</v>
      </c>
      <c r="E619" s="200" t="s">
        <v>873</v>
      </c>
      <c r="F619" s="201" t="s">
        <v>874</v>
      </c>
      <c r="G619" s="202" t="s">
        <v>185</v>
      </c>
      <c r="H619" s="203">
        <v>8.0259999999999998</v>
      </c>
      <c r="I619" s="204"/>
      <c r="J619" s="205">
        <f>ROUND(I619*H619,2)</f>
        <v>0</v>
      </c>
      <c r="K619" s="201" t="s">
        <v>253</v>
      </c>
      <c r="L619" s="47"/>
      <c r="M619" s="206" t="s">
        <v>19</v>
      </c>
      <c r="N619" s="207" t="s">
        <v>43</v>
      </c>
      <c r="O619" s="87"/>
      <c r="P619" s="208">
        <f>O619*H619</f>
        <v>0</v>
      </c>
      <c r="Q619" s="208">
        <v>0.00029999999999999997</v>
      </c>
      <c r="R619" s="208">
        <f>Q619*H619</f>
        <v>0.0024077999999999999</v>
      </c>
      <c r="S619" s="208">
        <v>0</v>
      </c>
      <c r="T619" s="209">
        <f>S619*H619</f>
        <v>0</v>
      </c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R619" s="210" t="s">
        <v>244</v>
      </c>
      <c r="AT619" s="210" t="s">
        <v>124</v>
      </c>
      <c r="AU619" s="210" t="s">
        <v>80</v>
      </c>
      <c r="AY619" s="20" t="s">
        <v>123</v>
      </c>
      <c r="BE619" s="211">
        <f>IF(N619="základní",J619,0)</f>
        <v>0</v>
      </c>
      <c r="BF619" s="211">
        <f>IF(N619="snížená",J619,0)</f>
        <v>0</v>
      </c>
      <c r="BG619" s="211">
        <f>IF(N619="zákl. přenesená",J619,0)</f>
        <v>0</v>
      </c>
      <c r="BH619" s="211">
        <f>IF(N619="sníž. přenesená",J619,0)</f>
        <v>0</v>
      </c>
      <c r="BI619" s="211">
        <f>IF(N619="nulová",J619,0)</f>
        <v>0</v>
      </c>
      <c r="BJ619" s="20" t="s">
        <v>80</v>
      </c>
      <c r="BK619" s="211">
        <f>ROUND(I619*H619,2)</f>
        <v>0</v>
      </c>
      <c r="BL619" s="20" t="s">
        <v>244</v>
      </c>
      <c r="BM619" s="210" t="s">
        <v>875</v>
      </c>
    </row>
    <row r="620" s="2" customFormat="1">
      <c r="A620" s="41"/>
      <c r="B620" s="42"/>
      <c r="C620" s="43"/>
      <c r="D620" s="259" t="s">
        <v>255</v>
      </c>
      <c r="E620" s="43"/>
      <c r="F620" s="260" t="s">
        <v>876</v>
      </c>
      <c r="G620" s="43"/>
      <c r="H620" s="43"/>
      <c r="I620" s="261"/>
      <c r="J620" s="43"/>
      <c r="K620" s="43"/>
      <c r="L620" s="47"/>
      <c r="M620" s="265"/>
      <c r="N620" s="266"/>
      <c r="O620" s="87"/>
      <c r="P620" s="87"/>
      <c r="Q620" s="87"/>
      <c r="R620" s="87"/>
      <c r="S620" s="87"/>
      <c r="T620" s="88"/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T620" s="20" t="s">
        <v>255</v>
      </c>
      <c r="AU620" s="20" t="s">
        <v>80</v>
      </c>
    </row>
    <row r="621" s="13" customFormat="1">
      <c r="A621" s="13"/>
      <c r="B621" s="225"/>
      <c r="C621" s="226"/>
      <c r="D621" s="227" t="s">
        <v>187</v>
      </c>
      <c r="E621" s="228" t="s">
        <v>19</v>
      </c>
      <c r="F621" s="229" t="s">
        <v>877</v>
      </c>
      <c r="G621" s="226"/>
      <c r="H621" s="228" t="s">
        <v>19</v>
      </c>
      <c r="I621" s="230"/>
      <c r="J621" s="226"/>
      <c r="K621" s="226"/>
      <c r="L621" s="231"/>
      <c r="M621" s="232"/>
      <c r="N621" s="233"/>
      <c r="O621" s="233"/>
      <c r="P621" s="233"/>
      <c r="Q621" s="233"/>
      <c r="R621" s="233"/>
      <c r="S621" s="233"/>
      <c r="T621" s="234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35" t="s">
        <v>187</v>
      </c>
      <c r="AU621" s="235" t="s">
        <v>80</v>
      </c>
      <c r="AV621" s="13" t="s">
        <v>80</v>
      </c>
      <c r="AW621" s="13" t="s">
        <v>33</v>
      </c>
      <c r="AX621" s="13" t="s">
        <v>72</v>
      </c>
      <c r="AY621" s="235" t="s">
        <v>123</v>
      </c>
    </row>
    <row r="622" s="13" customFormat="1">
      <c r="A622" s="13"/>
      <c r="B622" s="225"/>
      <c r="C622" s="226"/>
      <c r="D622" s="227" t="s">
        <v>187</v>
      </c>
      <c r="E622" s="228" t="s">
        <v>19</v>
      </c>
      <c r="F622" s="229" t="s">
        <v>878</v>
      </c>
      <c r="G622" s="226"/>
      <c r="H622" s="228" t="s">
        <v>19</v>
      </c>
      <c r="I622" s="230"/>
      <c r="J622" s="226"/>
      <c r="K622" s="226"/>
      <c r="L622" s="231"/>
      <c r="M622" s="232"/>
      <c r="N622" s="233"/>
      <c r="O622" s="233"/>
      <c r="P622" s="233"/>
      <c r="Q622" s="233"/>
      <c r="R622" s="233"/>
      <c r="S622" s="233"/>
      <c r="T622" s="234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35" t="s">
        <v>187</v>
      </c>
      <c r="AU622" s="235" t="s">
        <v>80</v>
      </c>
      <c r="AV622" s="13" t="s">
        <v>80</v>
      </c>
      <c r="AW622" s="13" t="s">
        <v>33</v>
      </c>
      <c r="AX622" s="13" t="s">
        <v>72</v>
      </c>
      <c r="AY622" s="235" t="s">
        <v>123</v>
      </c>
    </row>
    <row r="623" s="14" customFormat="1">
      <c r="A623" s="14"/>
      <c r="B623" s="236"/>
      <c r="C623" s="237"/>
      <c r="D623" s="227" t="s">
        <v>187</v>
      </c>
      <c r="E623" s="238" t="s">
        <v>19</v>
      </c>
      <c r="F623" s="239" t="s">
        <v>879</v>
      </c>
      <c r="G623" s="237"/>
      <c r="H623" s="240">
        <v>7.375</v>
      </c>
      <c r="I623" s="241"/>
      <c r="J623" s="237"/>
      <c r="K623" s="237"/>
      <c r="L623" s="242"/>
      <c r="M623" s="243"/>
      <c r="N623" s="244"/>
      <c r="O623" s="244"/>
      <c r="P623" s="244"/>
      <c r="Q623" s="244"/>
      <c r="R623" s="244"/>
      <c r="S623" s="244"/>
      <c r="T623" s="245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46" t="s">
        <v>187</v>
      </c>
      <c r="AU623" s="246" t="s">
        <v>80</v>
      </c>
      <c r="AV623" s="14" t="s">
        <v>82</v>
      </c>
      <c r="AW623" s="14" t="s">
        <v>33</v>
      </c>
      <c r="AX623" s="14" t="s">
        <v>72</v>
      </c>
      <c r="AY623" s="246" t="s">
        <v>123</v>
      </c>
    </row>
    <row r="624" s="16" customFormat="1">
      <c r="A624" s="16"/>
      <c r="B624" s="267"/>
      <c r="C624" s="268"/>
      <c r="D624" s="227" t="s">
        <v>187</v>
      </c>
      <c r="E624" s="269" t="s">
        <v>19</v>
      </c>
      <c r="F624" s="270" t="s">
        <v>461</v>
      </c>
      <c r="G624" s="268"/>
      <c r="H624" s="271">
        <v>7.375</v>
      </c>
      <c r="I624" s="272"/>
      <c r="J624" s="268"/>
      <c r="K624" s="268"/>
      <c r="L624" s="273"/>
      <c r="M624" s="274"/>
      <c r="N624" s="275"/>
      <c r="O624" s="275"/>
      <c r="P624" s="275"/>
      <c r="Q624" s="275"/>
      <c r="R624" s="275"/>
      <c r="S624" s="275"/>
      <c r="T624" s="276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T624" s="277" t="s">
        <v>187</v>
      </c>
      <c r="AU624" s="277" t="s">
        <v>80</v>
      </c>
      <c r="AV624" s="16" t="s">
        <v>133</v>
      </c>
      <c r="AW624" s="16" t="s">
        <v>33</v>
      </c>
      <c r="AX624" s="16" t="s">
        <v>72</v>
      </c>
      <c r="AY624" s="277" t="s">
        <v>123</v>
      </c>
    </row>
    <row r="625" s="13" customFormat="1">
      <c r="A625" s="13"/>
      <c r="B625" s="225"/>
      <c r="C625" s="226"/>
      <c r="D625" s="227" t="s">
        <v>187</v>
      </c>
      <c r="E625" s="228" t="s">
        <v>19</v>
      </c>
      <c r="F625" s="229" t="s">
        <v>381</v>
      </c>
      <c r="G625" s="226"/>
      <c r="H625" s="228" t="s">
        <v>19</v>
      </c>
      <c r="I625" s="230"/>
      <c r="J625" s="226"/>
      <c r="K625" s="226"/>
      <c r="L625" s="231"/>
      <c r="M625" s="232"/>
      <c r="N625" s="233"/>
      <c r="O625" s="233"/>
      <c r="P625" s="233"/>
      <c r="Q625" s="233"/>
      <c r="R625" s="233"/>
      <c r="S625" s="233"/>
      <c r="T625" s="234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5" t="s">
        <v>187</v>
      </c>
      <c r="AU625" s="235" t="s">
        <v>80</v>
      </c>
      <c r="AV625" s="13" t="s">
        <v>80</v>
      </c>
      <c r="AW625" s="13" t="s">
        <v>33</v>
      </c>
      <c r="AX625" s="13" t="s">
        <v>72</v>
      </c>
      <c r="AY625" s="235" t="s">
        <v>123</v>
      </c>
    </row>
    <row r="626" s="13" customFormat="1">
      <c r="A626" s="13"/>
      <c r="B626" s="225"/>
      <c r="C626" s="226"/>
      <c r="D626" s="227" t="s">
        <v>187</v>
      </c>
      <c r="E626" s="228" t="s">
        <v>19</v>
      </c>
      <c r="F626" s="229" t="s">
        <v>877</v>
      </c>
      <c r="G626" s="226"/>
      <c r="H626" s="228" t="s">
        <v>19</v>
      </c>
      <c r="I626" s="230"/>
      <c r="J626" s="226"/>
      <c r="K626" s="226"/>
      <c r="L626" s="231"/>
      <c r="M626" s="232"/>
      <c r="N626" s="233"/>
      <c r="O626" s="233"/>
      <c r="P626" s="233"/>
      <c r="Q626" s="233"/>
      <c r="R626" s="233"/>
      <c r="S626" s="233"/>
      <c r="T626" s="234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35" t="s">
        <v>187</v>
      </c>
      <c r="AU626" s="235" t="s">
        <v>80</v>
      </c>
      <c r="AV626" s="13" t="s">
        <v>80</v>
      </c>
      <c r="AW626" s="13" t="s">
        <v>33</v>
      </c>
      <c r="AX626" s="13" t="s">
        <v>72</v>
      </c>
      <c r="AY626" s="235" t="s">
        <v>123</v>
      </c>
    </row>
    <row r="627" s="13" customFormat="1">
      <c r="A627" s="13"/>
      <c r="B627" s="225"/>
      <c r="C627" s="226"/>
      <c r="D627" s="227" t="s">
        <v>187</v>
      </c>
      <c r="E627" s="228" t="s">
        <v>19</v>
      </c>
      <c r="F627" s="229" t="s">
        <v>471</v>
      </c>
      <c r="G627" s="226"/>
      <c r="H627" s="228" t="s">
        <v>19</v>
      </c>
      <c r="I627" s="230"/>
      <c r="J627" s="226"/>
      <c r="K627" s="226"/>
      <c r="L627" s="231"/>
      <c r="M627" s="232"/>
      <c r="N627" s="233"/>
      <c r="O627" s="233"/>
      <c r="P627" s="233"/>
      <c r="Q627" s="233"/>
      <c r="R627" s="233"/>
      <c r="S627" s="233"/>
      <c r="T627" s="234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5" t="s">
        <v>187</v>
      </c>
      <c r="AU627" s="235" t="s">
        <v>80</v>
      </c>
      <c r="AV627" s="13" t="s">
        <v>80</v>
      </c>
      <c r="AW627" s="13" t="s">
        <v>33</v>
      </c>
      <c r="AX627" s="13" t="s">
        <v>72</v>
      </c>
      <c r="AY627" s="235" t="s">
        <v>123</v>
      </c>
    </row>
    <row r="628" s="14" customFormat="1">
      <c r="A628" s="14"/>
      <c r="B628" s="236"/>
      <c r="C628" s="237"/>
      <c r="D628" s="227" t="s">
        <v>187</v>
      </c>
      <c r="E628" s="238" t="s">
        <v>19</v>
      </c>
      <c r="F628" s="239" t="s">
        <v>880</v>
      </c>
      <c r="G628" s="237"/>
      <c r="H628" s="240">
        <v>0.65100000000000002</v>
      </c>
      <c r="I628" s="241"/>
      <c r="J628" s="237"/>
      <c r="K628" s="237"/>
      <c r="L628" s="242"/>
      <c r="M628" s="243"/>
      <c r="N628" s="244"/>
      <c r="O628" s="244"/>
      <c r="P628" s="244"/>
      <c r="Q628" s="244"/>
      <c r="R628" s="244"/>
      <c r="S628" s="244"/>
      <c r="T628" s="245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46" t="s">
        <v>187</v>
      </c>
      <c r="AU628" s="246" t="s">
        <v>80</v>
      </c>
      <c r="AV628" s="14" t="s">
        <v>82</v>
      </c>
      <c r="AW628" s="14" t="s">
        <v>33</v>
      </c>
      <c r="AX628" s="14" t="s">
        <v>72</v>
      </c>
      <c r="AY628" s="246" t="s">
        <v>123</v>
      </c>
    </row>
    <row r="629" s="16" customFormat="1">
      <c r="A629" s="16"/>
      <c r="B629" s="267"/>
      <c r="C629" s="268"/>
      <c r="D629" s="227" t="s">
        <v>187</v>
      </c>
      <c r="E629" s="269" t="s">
        <v>19</v>
      </c>
      <c r="F629" s="270" t="s">
        <v>461</v>
      </c>
      <c r="G629" s="268"/>
      <c r="H629" s="271">
        <v>0.65100000000000002</v>
      </c>
      <c r="I629" s="272"/>
      <c r="J629" s="268"/>
      <c r="K629" s="268"/>
      <c r="L629" s="273"/>
      <c r="M629" s="274"/>
      <c r="N629" s="275"/>
      <c r="O629" s="275"/>
      <c r="P629" s="275"/>
      <c r="Q629" s="275"/>
      <c r="R629" s="275"/>
      <c r="S629" s="275"/>
      <c r="T629" s="276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T629" s="277" t="s">
        <v>187</v>
      </c>
      <c r="AU629" s="277" t="s">
        <v>80</v>
      </c>
      <c r="AV629" s="16" t="s">
        <v>133</v>
      </c>
      <c r="AW629" s="16" t="s">
        <v>33</v>
      </c>
      <c r="AX629" s="16" t="s">
        <v>72</v>
      </c>
      <c r="AY629" s="277" t="s">
        <v>123</v>
      </c>
    </row>
    <row r="630" s="15" customFormat="1">
      <c r="A630" s="15"/>
      <c r="B630" s="247"/>
      <c r="C630" s="248"/>
      <c r="D630" s="227" t="s">
        <v>187</v>
      </c>
      <c r="E630" s="249" t="s">
        <v>19</v>
      </c>
      <c r="F630" s="250" t="s">
        <v>205</v>
      </c>
      <c r="G630" s="248"/>
      <c r="H630" s="251">
        <v>8.0259999999999998</v>
      </c>
      <c r="I630" s="252"/>
      <c r="J630" s="248"/>
      <c r="K630" s="248"/>
      <c r="L630" s="253"/>
      <c r="M630" s="254"/>
      <c r="N630" s="255"/>
      <c r="O630" s="255"/>
      <c r="P630" s="255"/>
      <c r="Q630" s="255"/>
      <c r="R630" s="255"/>
      <c r="S630" s="255"/>
      <c r="T630" s="256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57" t="s">
        <v>187</v>
      </c>
      <c r="AU630" s="257" t="s">
        <v>80</v>
      </c>
      <c r="AV630" s="15" t="s">
        <v>122</v>
      </c>
      <c r="AW630" s="15" t="s">
        <v>33</v>
      </c>
      <c r="AX630" s="15" t="s">
        <v>80</v>
      </c>
      <c r="AY630" s="257" t="s">
        <v>123</v>
      </c>
    </row>
    <row r="631" s="2" customFormat="1" ht="37.8" customHeight="1">
      <c r="A631" s="41"/>
      <c r="B631" s="42"/>
      <c r="C631" s="199" t="s">
        <v>514</v>
      </c>
      <c r="D631" s="199" t="s">
        <v>124</v>
      </c>
      <c r="E631" s="200" t="s">
        <v>881</v>
      </c>
      <c r="F631" s="201" t="s">
        <v>882</v>
      </c>
      <c r="G631" s="202" t="s">
        <v>185</v>
      </c>
      <c r="H631" s="203">
        <v>8.0259999999999998</v>
      </c>
      <c r="I631" s="204"/>
      <c r="J631" s="205">
        <f>ROUND(I631*H631,2)</f>
        <v>0</v>
      </c>
      <c r="K631" s="201" t="s">
        <v>253</v>
      </c>
      <c r="L631" s="47"/>
      <c r="M631" s="206" t="s">
        <v>19</v>
      </c>
      <c r="N631" s="207" t="s">
        <v>43</v>
      </c>
      <c r="O631" s="87"/>
      <c r="P631" s="208">
        <f>O631*H631</f>
        <v>0</v>
      </c>
      <c r="Q631" s="208">
        <v>0.0090900000000000009</v>
      </c>
      <c r="R631" s="208">
        <f>Q631*H631</f>
        <v>0.072956340000000008</v>
      </c>
      <c r="S631" s="208">
        <v>0</v>
      </c>
      <c r="T631" s="209">
        <f>S631*H631</f>
        <v>0</v>
      </c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R631" s="210" t="s">
        <v>244</v>
      </c>
      <c r="AT631" s="210" t="s">
        <v>124</v>
      </c>
      <c r="AU631" s="210" t="s">
        <v>80</v>
      </c>
      <c r="AY631" s="20" t="s">
        <v>123</v>
      </c>
      <c r="BE631" s="211">
        <f>IF(N631="základní",J631,0)</f>
        <v>0</v>
      </c>
      <c r="BF631" s="211">
        <f>IF(N631="snížená",J631,0)</f>
        <v>0</v>
      </c>
      <c r="BG631" s="211">
        <f>IF(N631="zákl. přenesená",J631,0)</f>
        <v>0</v>
      </c>
      <c r="BH631" s="211">
        <f>IF(N631="sníž. přenesená",J631,0)</f>
        <v>0</v>
      </c>
      <c r="BI631" s="211">
        <f>IF(N631="nulová",J631,0)</f>
        <v>0</v>
      </c>
      <c r="BJ631" s="20" t="s">
        <v>80</v>
      </c>
      <c r="BK631" s="211">
        <f>ROUND(I631*H631,2)</f>
        <v>0</v>
      </c>
      <c r="BL631" s="20" t="s">
        <v>244</v>
      </c>
      <c r="BM631" s="210" t="s">
        <v>883</v>
      </c>
    </row>
    <row r="632" s="2" customFormat="1">
      <c r="A632" s="41"/>
      <c r="B632" s="42"/>
      <c r="C632" s="43"/>
      <c r="D632" s="259" t="s">
        <v>255</v>
      </c>
      <c r="E632" s="43"/>
      <c r="F632" s="260" t="s">
        <v>884</v>
      </c>
      <c r="G632" s="43"/>
      <c r="H632" s="43"/>
      <c r="I632" s="261"/>
      <c r="J632" s="43"/>
      <c r="K632" s="43"/>
      <c r="L632" s="47"/>
      <c r="M632" s="265"/>
      <c r="N632" s="266"/>
      <c r="O632" s="87"/>
      <c r="P632" s="87"/>
      <c r="Q632" s="87"/>
      <c r="R632" s="87"/>
      <c r="S632" s="87"/>
      <c r="T632" s="88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T632" s="20" t="s">
        <v>255</v>
      </c>
      <c r="AU632" s="20" t="s">
        <v>80</v>
      </c>
    </row>
    <row r="633" s="13" customFormat="1">
      <c r="A633" s="13"/>
      <c r="B633" s="225"/>
      <c r="C633" s="226"/>
      <c r="D633" s="227" t="s">
        <v>187</v>
      </c>
      <c r="E633" s="228" t="s">
        <v>19</v>
      </c>
      <c r="F633" s="229" t="s">
        <v>877</v>
      </c>
      <c r="G633" s="226"/>
      <c r="H633" s="228" t="s">
        <v>19</v>
      </c>
      <c r="I633" s="230"/>
      <c r="J633" s="226"/>
      <c r="K633" s="226"/>
      <c r="L633" s="231"/>
      <c r="M633" s="232"/>
      <c r="N633" s="233"/>
      <c r="O633" s="233"/>
      <c r="P633" s="233"/>
      <c r="Q633" s="233"/>
      <c r="R633" s="233"/>
      <c r="S633" s="233"/>
      <c r="T633" s="234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35" t="s">
        <v>187</v>
      </c>
      <c r="AU633" s="235" t="s">
        <v>80</v>
      </c>
      <c r="AV633" s="13" t="s">
        <v>80</v>
      </c>
      <c r="AW633" s="13" t="s">
        <v>33</v>
      </c>
      <c r="AX633" s="13" t="s">
        <v>72</v>
      </c>
      <c r="AY633" s="235" t="s">
        <v>123</v>
      </c>
    </row>
    <row r="634" s="13" customFormat="1">
      <c r="A634" s="13"/>
      <c r="B634" s="225"/>
      <c r="C634" s="226"/>
      <c r="D634" s="227" t="s">
        <v>187</v>
      </c>
      <c r="E634" s="228" t="s">
        <v>19</v>
      </c>
      <c r="F634" s="229" t="s">
        <v>878</v>
      </c>
      <c r="G634" s="226"/>
      <c r="H634" s="228" t="s">
        <v>19</v>
      </c>
      <c r="I634" s="230"/>
      <c r="J634" s="226"/>
      <c r="K634" s="226"/>
      <c r="L634" s="231"/>
      <c r="M634" s="232"/>
      <c r="N634" s="233"/>
      <c r="O634" s="233"/>
      <c r="P634" s="233"/>
      <c r="Q634" s="233"/>
      <c r="R634" s="233"/>
      <c r="S634" s="233"/>
      <c r="T634" s="234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35" t="s">
        <v>187</v>
      </c>
      <c r="AU634" s="235" t="s">
        <v>80</v>
      </c>
      <c r="AV634" s="13" t="s">
        <v>80</v>
      </c>
      <c r="AW634" s="13" t="s">
        <v>33</v>
      </c>
      <c r="AX634" s="13" t="s">
        <v>72</v>
      </c>
      <c r="AY634" s="235" t="s">
        <v>123</v>
      </c>
    </row>
    <row r="635" s="14" customFormat="1">
      <c r="A635" s="14"/>
      <c r="B635" s="236"/>
      <c r="C635" s="237"/>
      <c r="D635" s="227" t="s">
        <v>187</v>
      </c>
      <c r="E635" s="238" t="s">
        <v>19</v>
      </c>
      <c r="F635" s="239" t="s">
        <v>879</v>
      </c>
      <c r="G635" s="237"/>
      <c r="H635" s="240">
        <v>7.375</v>
      </c>
      <c r="I635" s="241"/>
      <c r="J635" s="237"/>
      <c r="K635" s="237"/>
      <c r="L635" s="242"/>
      <c r="M635" s="243"/>
      <c r="N635" s="244"/>
      <c r="O635" s="244"/>
      <c r="P635" s="244"/>
      <c r="Q635" s="244"/>
      <c r="R635" s="244"/>
      <c r="S635" s="244"/>
      <c r="T635" s="245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46" t="s">
        <v>187</v>
      </c>
      <c r="AU635" s="246" t="s">
        <v>80</v>
      </c>
      <c r="AV635" s="14" t="s">
        <v>82</v>
      </c>
      <c r="AW635" s="14" t="s">
        <v>33</v>
      </c>
      <c r="AX635" s="14" t="s">
        <v>72</v>
      </c>
      <c r="AY635" s="246" t="s">
        <v>123</v>
      </c>
    </row>
    <row r="636" s="16" customFormat="1">
      <c r="A636" s="16"/>
      <c r="B636" s="267"/>
      <c r="C636" s="268"/>
      <c r="D636" s="227" t="s">
        <v>187</v>
      </c>
      <c r="E636" s="269" t="s">
        <v>19</v>
      </c>
      <c r="F636" s="270" t="s">
        <v>461</v>
      </c>
      <c r="G636" s="268"/>
      <c r="H636" s="271">
        <v>7.375</v>
      </c>
      <c r="I636" s="272"/>
      <c r="J636" s="268"/>
      <c r="K636" s="268"/>
      <c r="L636" s="273"/>
      <c r="M636" s="274"/>
      <c r="N636" s="275"/>
      <c r="O636" s="275"/>
      <c r="P636" s="275"/>
      <c r="Q636" s="275"/>
      <c r="R636" s="275"/>
      <c r="S636" s="275"/>
      <c r="T636" s="276"/>
      <c r="U636" s="16"/>
      <c r="V636" s="16"/>
      <c r="W636" s="16"/>
      <c r="X636" s="16"/>
      <c r="Y636" s="16"/>
      <c r="Z636" s="16"/>
      <c r="AA636" s="16"/>
      <c r="AB636" s="16"/>
      <c r="AC636" s="16"/>
      <c r="AD636" s="16"/>
      <c r="AE636" s="16"/>
      <c r="AT636" s="277" t="s">
        <v>187</v>
      </c>
      <c r="AU636" s="277" t="s">
        <v>80</v>
      </c>
      <c r="AV636" s="16" t="s">
        <v>133</v>
      </c>
      <c r="AW636" s="16" t="s">
        <v>33</v>
      </c>
      <c r="AX636" s="16" t="s">
        <v>72</v>
      </c>
      <c r="AY636" s="277" t="s">
        <v>123</v>
      </c>
    </row>
    <row r="637" s="13" customFormat="1">
      <c r="A637" s="13"/>
      <c r="B637" s="225"/>
      <c r="C637" s="226"/>
      <c r="D637" s="227" t="s">
        <v>187</v>
      </c>
      <c r="E637" s="228" t="s">
        <v>19</v>
      </c>
      <c r="F637" s="229" t="s">
        <v>381</v>
      </c>
      <c r="G637" s="226"/>
      <c r="H637" s="228" t="s">
        <v>19</v>
      </c>
      <c r="I637" s="230"/>
      <c r="J637" s="226"/>
      <c r="K637" s="226"/>
      <c r="L637" s="231"/>
      <c r="M637" s="232"/>
      <c r="N637" s="233"/>
      <c r="O637" s="233"/>
      <c r="P637" s="233"/>
      <c r="Q637" s="233"/>
      <c r="R637" s="233"/>
      <c r="S637" s="233"/>
      <c r="T637" s="234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5" t="s">
        <v>187</v>
      </c>
      <c r="AU637" s="235" t="s">
        <v>80</v>
      </c>
      <c r="AV637" s="13" t="s">
        <v>80</v>
      </c>
      <c r="AW637" s="13" t="s">
        <v>33</v>
      </c>
      <c r="AX637" s="13" t="s">
        <v>72</v>
      </c>
      <c r="AY637" s="235" t="s">
        <v>123</v>
      </c>
    </row>
    <row r="638" s="13" customFormat="1">
      <c r="A638" s="13"/>
      <c r="B638" s="225"/>
      <c r="C638" s="226"/>
      <c r="D638" s="227" t="s">
        <v>187</v>
      </c>
      <c r="E638" s="228" t="s">
        <v>19</v>
      </c>
      <c r="F638" s="229" t="s">
        <v>877</v>
      </c>
      <c r="G638" s="226"/>
      <c r="H638" s="228" t="s">
        <v>19</v>
      </c>
      <c r="I638" s="230"/>
      <c r="J638" s="226"/>
      <c r="K638" s="226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187</v>
      </c>
      <c r="AU638" s="235" t="s">
        <v>80</v>
      </c>
      <c r="AV638" s="13" t="s">
        <v>80</v>
      </c>
      <c r="AW638" s="13" t="s">
        <v>33</v>
      </c>
      <c r="AX638" s="13" t="s">
        <v>72</v>
      </c>
      <c r="AY638" s="235" t="s">
        <v>123</v>
      </c>
    </row>
    <row r="639" s="13" customFormat="1">
      <c r="A639" s="13"/>
      <c r="B639" s="225"/>
      <c r="C639" s="226"/>
      <c r="D639" s="227" t="s">
        <v>187</v>
      </c>
      <c r="E639" s="228" t="s">
        <v>19</v>
      </c>
      <c r="F639" s="229" t="s">
        <v>471</v>
      </c>
      <c r="G639" s="226"/>
      <c r="H639" s="228" t="s">
        <v>19</v>
      </c>
      <c r="I639" s="230"/>
      <c r="J639" s="226"/>
      <c r="K639" s="226"/>
      <c r="L639" s="231"/>
      <c r="M639" s="232"/>
      <c r="N639" s="233"/>
      <c r="O639" s="233"/>
      <c r="P639" s="233"/>
      <c r="Q639" s="233"/>
      <c r="R639" s="233"/>
      <c r="S639" s="233"/>
      <c r="T639" s="234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5" t="s">
        <v>187</v>
      </c>
      <c r="AU639" s="235" t="s">
        <v>80</v>
      </c>
      <c r="AV639" s="13" t="s">
        <v>80</v>
      </c>
      <c r="AW639" s="13" t="s">
        <v>33</v>
      </c>
      <c r="AX639" s="13" t="s">
        <v>72</v>
      </c>
      <c r="AY639" s="235" t="s">
        <v>123</v>
      </c>
    </row>
    <row r="640" s="14" customFormat="1">
      <c r="A640" s="14"/>
      <c r="B640" s="236"/>
      <c r="C640" s="237"/>
      <c r="D640" s="227" t="s">
        <v>187</v>
      </c>
      <c r="E640" s="238" t="s">
        <v>19</v>
      </c>
      <c r="F640" s="239" t="s">
        <v>880</v>
      </c>
      <c r="G640" s="237"/>
      <c r="H640" s="240">
        <v>0.65100000000000002</v>
      </c>
      <c r="I640" s="241"/>
      <c r="J640" s="237"/>
      <c r="K640" s="237"/>
      <c r="L640" s="242"/>
      <c r="M640" s="243"/>
      <c r="N640" s="244"/>
      <c r="O640" s="244"/>
      <c r="P640" s="244"/>
      <c r="Q640" s="244"/>
      <c r="R640" s="244"/>
      <c r="S640" s="244"/>
      <c r="T640" s="245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6" t="s">
        <v>187</v>
      </c>
      <c r="AU640" s="246" t="s">
        <v>80</v>
      </c>
      <c r="AV640" s="14" t="s">
        <v>82</v>
      </c>
      <c r="AW640" s="14" t="s">
        <v>33</v>
      </c>
      <c r="AX640" s="14" t="s">
        <v>72</v>
      </c>
      <c r="AY640" s="246" t="s">
        <v>123</v>
      </c>
    </row>
    <row r="641" s="16" customFormat="1">
      <c r="A641" s="16"/>
      <c r="B641" s="267"/>
      <c r="C641" s="268"/>
      <c r="D641" s="227" t="s">
        <v>187</v>
      </c>
      <c r="E641" s="269" t="s">
        <v>19</v>
      </c>
      <c r="F641" s="270" t="s">
        <v>461</v>
      </c>
      <c r="G641" s="268"/>
      <c r="H641" s="271">
        <v>0.65100000000000002</v>
      </c>
      <c r="I641" s="272"/>
      <c r="J641" s="268"/>
      <c r="K641" s="268"/>
      <c r="L641" s="273"/>
      <c r="M641" s="274"/>
      <c r="N641" s="275"/>
      <c r="O641" s="275"/>
      <c r="P641" s="275"/>
      <c r="Q641" s="275"/>
      <c r="R641" s="275"/>
      <c r="S641" s="275"/>
      <c r="T641" s="276"/>
      <c r="U641" s="16"/>
      <c r="V641" s="16"/>
      <c r="W641" s="16"/>
      <c r="X641" s="16"/>
      <c r="Y641" s="16"/>
      <c r="Z641" s="16"/>
      <c r="AA641" s="16"/>
      <c r="AB641" s="16"/>
      <c r="AC641" s="16"/>
      <c r="AD641" s="16"/>
      <c r="AE641" s="16"/>
      <c r="AT641" s="277" t="s">
        <v>187</v>
      </c>
      <c r="AU641" s="277" t="s">
        <v>80</v>
      </c>
      <c r="AV641" s="16" t="s">
        <v>133</v>
      </c>
      <c r="AW641" s="16" t="s">
        <v>33</v>
      </c>
      <c r="AX641" s="16" t="s">
        <v>72</v>
      </c>
      <c r="AY641" s="277" t="s">
        <v>123</v>
      </c>
    </row>
    <row r="642" s="15" customFormat="1">
      <c r="A642" s="15"/>
      <c r="B642" s="247"/>
      <c r="C642" s="248"/>
      <c r="D642" s="227" t="s">
        <v>187</v>
      </c>
      <c r="E642" s="249" t="s">
        <v>19</v>
      </c>
      <c r="F642" s="250" t="s">
        <v>205</v>
      </c>
      <c r="G642" s="248"/>
      <c r="H642" s="251">
        <v>8.0259999999999998</v>
      </c>
      <c r="I642" s="252"/>
      <c r="J642" s="248"/>
      <c r="K642" s="248"/>
      <c r="L642" s="253"/>
      <c r="M642" s="254"/>
      <c r="N642" s="255"/>
      <c r="O642" s="255"/>
      <c r="P642" s="255"/>
      <c r="Q642" s="255"/>
      <c r="R642" s="255"/>
      <c r="S642" s="255"/>
      <c r="T642" s="256"/>
      <c r="U642" s="15"/>
      <c r="V642" s="15"/>
      <c r="W642" s="15"/>
      <c r="X642" s="15"/>
      <c r="Y642" s="15"/>
      <c r="Z642" s="15"/>
      <c r="AA642" s="15"/>
      <c r="AB642" s="15"/>
      <c r="AC642" s="15"/>
      <c r="AD642" s="15"/>
      <c r="AE642" s="15"/>
      <c r="AT642" s="257" t="s">
        <v>187</v>
      </c>
      <c r="AU642" s="257" t="s">
        <v>80</v>
      </c>
      <c r="AV642" s="15" t="s">
        <v>122</v>
      </c>
      <c r="AW642" s="15" t="s">
        <v>33</v>
      </c>
      <c r="AX642" s="15" t="s">
        <v>80</v>
      </c>
      <c r="AY642" s="257" t="s">
        <v>123</v>
      </c>
    </row>
    <row r="643" s="2" customFormat="1" ht="24.15" customHeight="1">
      <c r="A643" s="41"/>
      <c r="B643" s="42"/>
      <c r="C643" s="279" t="s">
        <v>885</v>
      </c>
      <c r="D643" s="279" t="s">
        <v>785</v>
      </c>
      <c r="E643" s="280" t="s">
        <v>886</v>
      </c>
      <c r="F643" s="281" t="s">
        <v>887</v>
      </c>
      <c r="G643" s="282" t="s">
        <v>185</v>
      </c>
      <c r="H643" s="283">
        <v>9.2300000000000004</v>
      </c>
      <c r="I643" s="284"/>
      <c r="J643" s="285">
        <f>ROUND(I643*H643,2)</f>
        <v>0</v>
      </c>
      <c r="K643" s="281" t="s">
        <v>253</v>
      </c>
      <c r="L643" s="286"/>
      <c r="M643" s="287" t="s">
        <v>19</v>
      </c>
      <c r="N643" s="288" t="s">
        <v>43</v>
      </c>
      <c r="O643" s="87"/>
      <c r="P643" s="208">
        <f>O643*H643</f>
        <v>0</v>
      </c>
      <c r="Q643" s="208">
        <v>0.021999999999999999</v>
      </c>
      <c r="R643" s="208">
        <f>Q643*H643</f>
        <v>0.20305999999999999</v>
      </c>
      <c r="S643" s="208">
        <v>0</v>
      </c>
      <c r="T643" s="209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10" t="s">
        <v>451</v>
      </c>
      <c r="AT643" s="210" t="s">
        <v>785</v>
      </c>
      <c r="AU643" s="210" t="s">
        <v>80</v>
      </c>
      <c r="AY643" s="20" t="s">
        <v>123</v>
      </c>
      <c r="BE643" s="211">
        <f>IF(N643="základní",J643,0)</f>
        <v>0</v>
      </c>
      <c r="BF643" s="211">
        <f>IF(N643="snížená",J643,0)</f>
        <v>0</v>
      </c>
      <c r="BG643" s="211">
        <f>IF(N643="zákl. přenesená",J643,0)</f>
        <v>0</v>
      </c>
      <c r="BH643" s="211">
        <f>IF(N643="sníž. přenesená",J643,0)</f>
        <v>0</v>
      </c>
      <c r="BI643" s="211">
        <f>IF(N643="nulová",J643,0)</f>
        <v>0</v>
      </c>
      <c r="BJ643" s="20" t="s">
        <v>80</v>
      </c>
      <c r="BK643" s="211">
        <f>ROUND(I643*H643,2)</f>
        <v>0</v>
      </c>
      <c r="BL643" s="20" t="s">
        <v>244</v>
      </c>
      <c r="BM643" s="210" t="s">
        <v>888</v>
      </c>
    </row>
    <row r="644" s="14" customFormat="1">
      <c r="A644" s="14"/>
      <c r="B644" s="236"/>
      <c r="C644" s="237"/>
      <c r="D644" s="227" t="s">
        <v>187</v>
      </c>
      <c r="E644" s="237"/>
      <c r="F644" s="239" t="s">
        <v>889</v>
      </c>
      <c r="G644" s="237"/>
      <c r="H644" s="240">
        <v>9.2300000000000004</v>
      </c>
      <c r="I644" s="241"/>
      <c r="J644" s="237"/>
      <c r="K644" s="237"/>
      <c r="L644" s="242"/>
      <c r="M644" s="243"/>
      <c r="N644" s="244"/>
      <c r="O644" s="244"/>
      <c r="P644" s="244"/>
      <c r="Q644" s="244"/>
      <c r="R644" s="244"/>
      <c r="S644" s="244"/>
      <c r="T644" s="245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6" t="s">
        <v>187</v>
      </c>
      <c r="AU644" s="246" t="s">
        <v>80</v>
      </c>
      <c r="AV644" s="14" t="s">
        <v>82</v>
      </c>
      <c r="AW644" s="14" t="s">
        <v>4</v>
      </c>
      <c r="AX644" s="14" t="s">
        <v>80</v>
      </c>
      <c r="AY644" s="246" t="s">
        <v>123</v>
      </c>
    </row>
    <row r="645" s="2" customFormat="1" ht="49.05" customHeight="1">
      <c r="A645" s="41"/>
      <c r="B645" s="42"/>
      <c r="C645" s="199" t="s">
        <v>890</v>
      </c>
      <c r="D645" s="199" t="s">
        <v>124</v>
      </c>
      <c r="E645" s="200" t="s">
        <v>891</v>
      </c>
      <c r="F645" s="201" t="s">
        <v>892</v>
      </c>
      <c r="G645" s="202" t="s">
        <v>519</v>
      </c>
      <c r="H645" s="203">
        <v>0.27800000000000002</v>
      </c>
      <c r="I645" s="204"/>
      <c r="J645" s="205">
        <f>ROUND(I645*H645,2)</f>
        <v>0</v>
      </c>
      <c r="K645" s="201" t="s">
        <v>253</v>
      </c>
      <c r="L645" s="47"/>
      <c r="M645" s="206" t="s">
        <v>19</v>
      </c>
      <c r="N645" s="207" t="s">
        <v>43</v>
      </c>
      <c r="O645" s="87"/>
      <c r="P645" s="208">
        <f>O645*H645</f>
        <v>0</v>
      </c>
      <c r="Q645" s="208">
        <v>0</v>
      </c>
      <c r="R645" s="208">
        <f>Q645*H645</f>
        <v>0</v>
      </c>
      <c r="S645" s="208">
        <v>0</v>
      </c>
      <c r="T645" s="209">
        <f>S645*H645</f>
        <v>0</v>
      </c>
      <c r="U645" s="41"/>
      <c r="V645" s="41"/>
      <c r="W645" s="41"/>
      <c r="X645" s="41"/>
      <c r="Y645" s="41"/>
      <c r="Z645" s="41"/>
      <c r="AA645" s="41"/>
      <c r="AB645" s="41"/>
      <c r="AC645" s="41"/>
      <c r="AD645" s="41"/>
      <c r="AE645" s="41"/>
      <c r="AR645" s="210" t="s">
        <v>244</v>
      </c>
      <c r="AT645" s="210" t="s">
        <v>124</v>
      </c>
      <c r="AU645" s="210" t="s">
        <v>80</v>
      </c>
      <c r="AY645" s="20" t="s">
        <v>123</v>
      </c>
      <c r="BE645" s="211">
        <f>IF(N645="základní",J645,0)</f>
        <v>0</v>
      </c>
      <c r="BF645" s="211">
        <f>IF(N645="snížená",J645,0)</f>
        <v>0</v>
      </c>
      <c r="BG645" s="211">
        <f>IF(N645="zákl. přenesená",J645,0)</f>
        <v>0</v>
      </c>
      <c r="BH645" s="211">
        <f>IF(N645="sníž. přenesená",J645,0)</f>
        <v>0</v>
      </c>
      <c r="BI645" s="211">
        <f>IF(N645="nulová",J645,0)</f>
        <v>0</v>
      </c>
      <c r="BJ645" s="20" t="s">
        <v>80</v>
      </c>
      <c r="BK645" s="211">
        <f>ROUND(I645*H645,2)</f>
        <v>0</v>
      </c>
      <c r="BL645" s="20" t="s">
        <v>244</v>
      </c>
      <c r="BM645" s="210" t="s">
        <v>893</v>
      </c>
    </row>
    <row r="646" s="2" customFormat="1">
      <c r="A646" s="41"/>
      <c r="B646" s="42"/>
      <c r="C646" s="43"/>
      <c r="D646" s="259" t="s">
        <v>255</v>
      </c>
      <c r="E646" s="43"/>
      <c r="F646" s="260" t="s">
        <v>894</v>
      </c>
      <c r="G646" s="43"/>
      <c r="H646" s="43"/>
      <c r="I646" s="261"/>
      <c r="J646" s="43"/>
      <c r="K646" s="43"/>
      <c r="L646" s="47"/>
      <c r="M646" s="265"/>
      <c r="N646" s="266"/>
      <c r="O646" s="87"/>
      <c r="P646" s="87"/>
      <c r="Q646" s="87"/>
      <c r="R646" s="87"/>
      <c r="S646" s="87"/>
      <c r="T646" s="88"/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T646" s="20" t="s">
        <v>255</v>
      </c>
      <c r="AU646" s="20" t="s">
        <v>80</v>
      </c>
    </row>
    <row r="647" s="11" customFormat="1" ht="25.92" customHeight="1">
      <c r="A647" s="11"/>
      <c r="B647" s="185"/>
      <c r="C647" s="186"/>
      <c r="D647" s="187" t="s">
        <v>71</v>
      </c>
      <c r="E647" s="188" t="s">
        <v>895</v>
      </c>
      <c r="F647" s="188" t="s">
        <v>896</v>
      </c>
      <c r="G647" s="186"/>
      <c r="H647" s="186"/>
      <c r="I647" s="189"/>
      <c r="J647" s="190">
        <f>BK647</f>
        <v>0</v>
      </c>
      <c r="K647" s="186"/>
      <c r="L647" s="191"/>
      <c r="M647" s="192"/>
      <c r="N647" s="193"/>
      <c r="O647" s="193"/>
      <c r="P647" s="194">
        <f>SUM(P648:P673)</f>
        <v>0</v>
      </c>
      <c r="Q647" s="193"/>
      <c r="R647" s="194">
        <f>SUM(R648:R673)</f>
        <v>0.0011988000000000001</v>
      </c>
      <c r="S647" s="193"/>
      <c r="T647" s="195">
        <f>SUM(T648:T673)</f>
        <v>0.34025000000000005</v>
      </c>
      <c r="U647" s="11"/>
      <c r="V647" s="11"/>
      <c r="W647" s="11"/>
      <c r="X647" s="11"/>
      <c r="Y647" s="11"/>
      <c r="Z647" s="11"/>
      <c r="AA647" s="11"/>
      <c r="AB647" s="11"/>
      <c r="AC647" s="11"/>
      <c r="AD647" s="11"/>
      <c r="AE647" s="11"/>
      <c r="AR647" s="196" t="s">
        <v>82</v>
      </c>
      <c r="AT647" s="197" t="s">
        <v>71</v>
      </c>
      <c r="AU647" s="197" t="s">
        <v>72</v>
      </c>
      <c r="AY647" s="196" t="s">
        <v>123</v>
      </c>
      <c r="BK647" s="198">
        <f>SUM(BK648:BK673)</f>
        <v>0</v>
      </c>
    </row>
    <row r="648" s="2" customFormat="1" ht="16.5" customHeight="1">
      <c r="A648" s="41"/>
      <c r="B648" s="42"/>
      <c r="C648" s="199" t="s">
        <v>897</v>
      </c>
      <c r="D648" s="199" t="s">
        <v>124</v>
      </c>
      <c r="E648" s="200" t="s">
        <v>898</v>
      </c>
      <c r="F648" s="201" t="s">
        <v>899</v>
      </c>
      <c r="G648" s="202" t="s">
        <v>900</v>
      </c>
      <c r="H648" s="203">
        <v>1</v>
      </c>
      <c r="I648" s="204"/>
      <c r="J648" s="205">
        <f>ROUND(I648*H648,2)</f>
        <v>0</v>
      </c>
      <c r="K648" s="201" t="s">
        <v>19</v>
      </c>
      <c r="L648" s="47"/>
      <c r="M648" s="206" t="s">
        <v>19</v>
      </c>
      <c r="N648" s="207" t="s">
        <v>43</v>
      </c>
      <c r="O648" s="87"/>
      <c r="P648" s="208">
        <f>O648*H648</f>
        <v>0</v>
      </c>
      <c r="Q648" s="208">
        <v>0</v>
      </c>
      <c r="R648" s="208">
        <f>Q648*H648</f>
        <v>0</v>
      </c>
      <c r="S648" s="208">
        <v>0</v>
      </c>
      <c r="T648" s="209">
        <f>S648*H648</f>
        <v>0</v>
      </c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R648" s="210" t="s">
        <v>244</v>
      </c>
      <c r="AT648" s="210" t="s">
        <v>124</v>
      </c>
      <c r="AU648" s="210" t="s">
        <v>80</v>
      </c>
      <c r="AY648" s="20" t="s">
        <v>123</v>
      </c>
      <c r="BE648" s="211">
        <f>IF(N648="základní",J648,0)</f>
        <v>0</v>
      </c>
      <c r="BF648" s="211">
        <f>IF(N648="snížená",J648,0)</f>
        <v>0</v>
      </c>
      <c r="BG648" s="211">
        <f>IF(N648="zákl. přenesená",J648,0)</f>
        <v>0</v>
      </c>
      <c r="BH648" s="211">
        <f>IF(N648="sníž. přenesená",J648,0)</f>
        <v>0</v>
      </c>
      <c r="BI648" s="211">
        <f>IF(N648="nulová",J648,0)</f>
        <v>0</v>
      </c>
      <c r="BJ648" s="20" t="s">
        <v>80</v>
      </c>
      <c r="BK648" s="211">
        <f>ROUND(I648*H648,2)</f>
        <v>0</v>
      </c>
      <c r="BL648" s="20" t="s">
        <v>244</v>
      </c>
      <c r="BM648" s="210" t="s">
        <v>901</v>
      </c>
    </row>
    <row r="649" s="13" customFormat="1">
      <c r="A649" s="13"/>
      <c r="B649" s="225"/>
      <c r="C649" s="226"/>
      <c r="D649" s="227" t="s">
        <v>187</v>
      </c>
      <c r="E649" s="228" t="s">
        <v>19</v>
      </c>
      <c r="F649" s="229" t="s">
        <v>401</v>
      </c>
      <c r="G649" s="226"/>
      <c r="H649" s="228" t="s">
        <v>19</v>
      </c>
      <c r="I649" s="230"/>
      <c r="J649" s="226"/>
      <c r="K649" s="226"/>
      <c r="L649" s="231"/>
      <c r="M649" s="232"/>
      <c r="N649" s="233"/>
      <c r="O649" s="233"/>
      <c r="P649" s="233"/>
      <c r="Q649" s="233"/>
      <c r="R649" s="233"/>
      <c r="S649" s="233"/>
      <c r="T649" s="234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5" t="s">
        <v>187</v>
      </c>
      <c r="AU649" s="235" t="s">
        <v>80</v>
      </c>
      <c r="AV649" s="13" t="s">
        <v>80</v>
      </c>
      <c r="AW649" s="13" t="s">
        <v>33</v>
      </c>
      <c r="AX649" s="13" t="s">
        <v>72</v>
      </c>
      <c r="AY649" s="235" t="s">
        <v>123</v>
      </c>
    </row>
    <row r="650" s="13" customFormat="1">
      <c r="A650" s="13"/>
      <c r="B650" s="225"/>
      <c r="C650" s="226"/>
      <c r="D650" s="227" t="s">
        <v>187</v>
      </c>
      <c r="E650" s="228" t="s">
        <v>19</v>
      </c>
      <c r="F650" s="229" t="s">
        <v>902</v>
      </c>
      <c r="G650" s="226"/>
      <c r="H650" s="228" t="s">
        <v>19</v>
      </c>
      <c r="I650" s="230"/>
      <c r="J650" s="226"/>
      <c r="K650" s="226"/>
      <c r="L650" s="231"/>
      <c r="M650" s="232"/>
      <c r="N650" s="233"/>
      <c r="O650" s="233"/>
      <c r="P650" s="233"/>
      <c r="Q650" s="233"/>
      <c r="R650" s="233"/>
      <c r="S650" s="233"/>
      <c r="T650" s="234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35" t="s">
        <v>187</v>
      </c>
      <c r="AU650" s="235" t="s">
        <v>80</v>
      </c>
      <c r="AV650" s="13" t="s">
        <v>80</v>
      </c>
      <c r="AW650" s="13" t="s">
        <v>33</v>
      </c>
      <c r="AX650" s="13" t="s">
        <v>72</v>
      </c>
      <c r="AY650" s="235" t="s">
        <v>123</v>
      </c>
    </row>
    <row r="651" s="14" customFormat="1">
      <c r="A651" s="14"/>
      <c r="B651" s="236"/>
      <c r="C651" s="237"/>
      <c r="D651" s="227" t="s">
        <v>187</v>
      </c>
      <c r="E651" s="238" t="s">
        <v>19</v>
      </c>
      <c r="F651" s="239" t="s">
        <v>80</v>
      </c>
      <c r="G651" s="237"/>
      <c r="H651" s="240">
        <v>1</v>
      </c>
      <c r="I651" s="241"/>
      <c r="J651" s="237"/>
      <c r="K651" s="237"/>
      <c r="L651" s="242"/>
      <c r="M651" s="243"/>
      <c r="N651" s="244"/>
      <c r="O651" s="244"/>
      <c r="P651" s="244"/>
      <c r="Q651" s="244"/>
      <c r="R651" s="244"/>
      <c r="S651" s="244"/>
      <c r="T651" s="245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46" t="s">
        <v>187</v>
      </c>
      <c r="AU651" s="246" t="s">
        <v>80</v>
      </c>
      <c r="AV651" s="14" t="s">
        <v>82</v>
      </c>
      <c r="AW651" s="14" t="s">
        <v>33</v>
      </c>
      <c r="AX651" s="14" t="s">
        <v>80</v>
      </c>
      <c r="AY651" s="246" t="s">
        <v>123</v>
      </c>
    </row>
    <row r="652" s="2" customFormat="1" ht="16.5" customHeight="1">
      <c r="A652" s="41"/>
      <c r="B652" s="42"/>
      <c r="C652" s="199" t="s">
        <v>903</v>
      </c>
      <c r="D652" s="199" t="s">
        <v>124</v>
      </c>
      <c r="E652" s="200" t="s">
        <v>904</v>
      </c>
      <c r="F652" s="201" t="s">
        <v>899</v>
      </c>
      <c r="G652" s="202" t="s">
        <v>155</v>
      </c>
      <c r="H652" s="203">
        <v>1</v>
      </c>
      <c r="I652" s="204"/>
      <c r="J652" s="205">
        <f>ROUND(I652*H652,2)</f>
        <v>0</v>
      </c>
      <c r="K652" s="201" t="s">
        <v>19</v>
      </c>
      <c r="L652" s="47"/>
      <c r="M652" s="206" t="s">
        <v>19</v>
      </c>
      <c r="N652" s="207" t="s">
        <v>43</v>
      </c>
      <c r="O652" s="87"/>
      <c r="P652" s="208">
        <f>O652*H652</f>
        <v>0</v>
      </c>
      <c r="Q652" s="208">
        <v>0</v>
      </c>
      <c r="R652" s="208">
        <f>Q652*H652</f>
        <v>0</v>
      </c>
      <c r="S652" s="208">
        <v>0</v>
      </c>
      <c r="T652" s="209">
        <f>S652*H652</f>
        <v>0</v>
      </c>
      <c r="U652" s="41"/>
      <c r="V652" s="41"/>
      <c r="W652" s="41"/>
      <c r="X652" s="41"/>
      <c r="Y652" s="41"/>
      <c r="Z652" s="41"/>
      <c r="AA652" s="41"/>
      <c r="AB652" s="41"/>
      <c r="AC652" s="41"/>
      <c r="AD652" s="41"/>
      <c r="AE652" s="41"/>
      <c r="AR652" s="210" t="s">
        <v>244</v>
      </c>
      <c r="AT652" s="210" t="s">
        <v>124</v>
      </c>
      <c r="AU652" s="210" t="s">
        <v>80</v>
      </c>
      <c r="AY652" s="20" t="s">
        <v>123</v>
      </c>
      <c r="BE652" s="211">
        <f>IF(N652="základní",J652,0)</f>
        <v>0</v>
      </c>
      <c r="BF652" s="211">
        <f>IF(N652="snížená",J652,0)</f>
        <v>0</v>
      </c>
      <c r="BG652" s="211">
        <f>IF(N652="zákl. přenesená",J652,0)</f>
        <v>0</v>
      </c>
      <c r="BH652" s="211">
        <f>IF(N652="sníž. přenesená",J652,0)</f>
        <v>0</v>
      </c>
      <c r="BI652" s="211">
        <f>IF(N652="nulová",J652,0)</f>
        <v>0</v>
      </c>
      <c r="BJ652" s="20" t="s">
        <v>80</v>
      </c>
      <c r="BK652" s="211">
        <f>ROUND(I652*H652,2)</f>
        <v>0</v>
      </c>
      <c r="BL652" s="20" t="s">
        <v>244</v>
      </c>
      <c r="BM652" s="210" t="s">
        <v>905</v>
      </c>
    </row>
    <row r="653" s="13" customFormat="1">
      <c r="A653" s="13"/>
      <c r="B653" s="225"/>
      <c r="C653" s="226"/>
      <c r="D653" s="227" t="s">
        <v>187</v>
      </c>
      <c r="E653" s="228" t="s">
        <v>19</v>
      </c>
      <c r="F653" s="229" t="s">
        <v>401</v>
      </c>
      <c r="G653" s="226"/>
      <c r="H653" s="228" t="s">
        <v>19</v>
      </c>
      <c r="I653" s="230"/>
      <c r="J653" s="226"/>
      <c r="K653" s="226"/>
      <c r="L653" s="231"/>
      <c r="M653" s="232"/>
      <c r="N653" s="233"/>
      <c r="O653" s="233"/>
      <c r="P653" s="233"/>
      <c r="Q653" s="233"/>
      <c r="R653" s="233"/>
      <c r="S653" s="233"/>
      <c r="T653" s="234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5" t="s">
        <v>187</v>
      </c>
      <c r="AU653" s="235" t="s">
        <v>80</v>
      </c>
      <c r="AV653" s="13" t="s">
        <v>80</v>
      </c>
      <c r="AW653" s="13" t="s">
        <v>33</v>
      </c>
      <c r="AX653" s="13" t="s">
        <v>72</v>
      </c>
      <c r="AY653" s="235" t="s">
        <v>123</v>
      </c>
    </row>
    <row r="654" s="13" customFormat="1">
      <c r="A654" s="13"/>
      <c r="B654" s="225"/>
      <c r="C654" s="226"/>
      <c r="D654" s="227" t="s">
        <v>187</v>
      </c>
      <c r="E654" s="228" t="s">
        <v>19</v>
      </c>
      <c r="F654" s="229" t="s">
        <v>906</v>
      </c>
      <c r="G654" s="226"/>
      <c r="H654" s="228" t="s">
        <v>19</v>
      </c>
      <c r="I654" s="230"/>
      <c r="J654" s="226"/>
      <c r="K654" s="226"/>
      <c r="L654" s="231"/>
      <c r="M654" s="232"/>
      <c r="N654" s="233"/>
      <c r="O654" s="233"/>
      <c r="P654" s="233"/>
      <c r="Q654" s="233"/>
      <c r="R654" s="233"/>
      <c r="S654" s="233"/>
      <c r="T654" s="234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5" t="s">
        <v>187</v>
      </c>
      <c r="AU654" s="235" t="s">
        <v>80</v>
      </c>
      <c r="AV654" s="13" t="s">
        <v>80</v>
      </c>
      <c r="AW654" s="13" t="s">
        <v>33</v>
      </c>
      <c r="AX654" s="13" t="s">
        <v>72</v>
      </c>
      <c r="AY654" s="235" t="s">
        <v>123</v>
      </c>
    </row>
    <row r="655" s="14" customFormat="1">
      <c r="A655" s="14"/>
      <c r="B655" s="236"/>
      <c r="C655" s="237"/>
      <c r="D655" s="227" t="s">
        <v>187</v>
      </c>
      <c r="E655" s="238" t="s">
        <v>19</v>
      </c>
      <c r="F655" s="239" t="s">
        <v>80</v>
      </c>
      <c r="G655" s="237"/>
      <c r="H655" s="240">
        <v>1</v>
      </c>
      <c r="I655" s="241"/>
      <c r="J655" s="237"/>
      <c r="K655" s="237"/>
      <c r="L655" s="242"/>
      <c r="M655" s="243"/>
      <c r="N655" s="244"/>
      <c r="O655" s="244"/>
      <c r="P655" s="244"/>
      <c r="Q655" s="244"/>
      <c r="R655" s="244"/>
      <c r="S655" s="244"/>
      <c r="T655" s="245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46" t="s">
        <v>187</v>
      </c>
      <c r="AU655" s="246" t="s">
        <v>80</v>
      </c>
      <c r="AV655" s="14" t="s">
        <v>82</v>
      </c>
      <c r="AW655" s="14" t="s">
        <v>33</v>
      </c>
      <c r="AX655" s="14" t="s">
        <v>80</v>
      </c>
      <c r="AY655" s="246" t="s">
        <v>123</v>
      </c>
    </row>
    <row r="656" s="2" customFormat="1" ht="33" customHeight="1">
      <c r="A656" s="41"/>
      <c r="B656" s="42"/>
      <c r="C656" s="199" t="s">
        <v>907</v>
      </c>
      <c r="D656" s="199" t="s">
        <v>124</v>
      </c>
      <c r="E656" s="200" t="s">
        <v>908</v>
      </c>
      <c r="F656" s="201" t="s">
        <v>909</v>
      </c>
      <c r="G656" s="202" t="s">
        <v>192</v>
      </c>
      <c r="H656" s="203">
        <v>9.6500000000000004</v>
      </c>
      <c r="I656" s="204"/>
      <c r="J656" s="205">
        <f>ROUND(I656*H656,2)</f>
        <v>0</v>
      </c>
      <c r="K656" s="201" t="s">
        <v>253</v>
      </c>
      <c r="L656" s="47"/>
      <c r="M656" s="206" t="s">
        <v>19</v>
      </c>
      <c r="N656" s="207" t="s">
        <v>43</v>
      </c>
      <c r="O656" s="87"/>
      <c r="P656" s="208">
        <f>O656*H656</f>
        <v>0</v>
      </c>
      <c r="Q656" s="208">
        <v>0</v>
      </c>
      <c r="R656" s="208">
        <f>Q656*H656</f>
        <v>0</v>
      </c>
      <c r="S656" s="208">
        <v>0.025000000000000001</v>
      </c>
      <c r="T656" s="209">
        <f>S656*H656</f>
        <v>0.24125000000000002</v>
      </c>
      <c r="U656" s="41"/>
      <c r="V656" s="41"/>
      <c r="W656" s="41"/>
      <c r="X656" s="41"/>
      <c r="Y656" s="41"/>
      <c r="Z656" s="41"/>
      <c r="AA656" s="41"/>
      <c r="AB656" s="41"/>
      <c r="AC656" s="41"/>
      <c r="AD656" s="41"/>
      <c r="AE656" s="41"/>
      <c r="AR656" s="210" t="s">
        <v>244</v>
      </c>
      <c r="AT656" s="210" t="s">
        <v>124</v>
      </c>
      <c r="AU656" s="210" t="s">
        <v>80</v>
      </c>
      <c r="AY656" s="20" t="s">
        <v>123</v>
      </c>
      <c r="BE656" s="211">
        <f>IF(N656="základní",J656,0)</f>
        <v>0</v>
      </c>
      <c r="BF656" s="211">
        <f>IF(N656="snížená",J656,0)</f>
        <v>0</v>
      </c>
      <c r="BG656" s="211">
        <f>IF(N656="zákl. přenesená",J656,0)</f>
        <v>0</v>
      </c>
      <c r="BH656" s="211">
        <f>IF(N656="sníž. přenesená",J656,0)</f>
        <v>0</v>
      </c>
      <c r="BI656" s="211">
        <f>IF(N656="nulová",J656,0)</f>
        <v>0</v>
      </c>
      <c r="BJ656" s="20" t="s">
        <v>80</v>
      </c>
      <c r="BK656" s="211">
        <f>ROUND(I656*H656,2)</f>
        <v>0</v>
      </c>
      <c r="BL656" s="20" t="s">
        <v>244</v>
      </c>
      <c r="BM656" s="210" t="s">
        <v>910</v>
      </c>
    </row>
    <row r="657" s="2" customFormat="1">
      <c r="A657" s="41"/>
      <c r="B657" s="42"/>
      <c r="C657" s="43"/>
      <c r="D657" s="259" t="s">
        <v>255</v>
      </c>
      <c r="E657" s="43"/>
      <c r="F657" s="260" t="s">
        <v>911</v>
      </c>
      <c r="G657" s="43"/>
      <c r="H657" s="43"/>
      <c r="I657" s="261"/>
      <c r="J657" s="43"/>
      <c r="K657" s="43"/>
      <c r="L657" s="47"/>
      <c r="M657" s="265"/>
      <c r="N657" s="266"/>
      <c r="O657" s="87"/>
      <c r="P657" s="87"/>
      <c r="Q657" s="87"/>
      <c r="R657" s="87"/>
      <c r="S657" s="87"/>
      <c r="T657" s="88"/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T657" s="20" t="s">
        <v>255</v>
      </c>
      <c r="AU657" s="20" t="s">
        <v>80</v>
      </c>
    </row>
    <row r="658" s="13" customFormat="1">
      <c r="A658" s="13"/>
      <c r="B658" s="225"/>
      <c r="C658" s="226"/>
      <c r="D658" s="227" t="s">
        <v>187</v>
      </c>
      <c r="E658" s="228" t="s">
        <v>19</v>
      </c>
      <c r="F658" s="229" t="s">
        <v>394</v>
      </c>
      <c r="G658" s="226"/>
      <c r="H658" s="228" t="s">
        <v>19</v>
      </c>
      <c r="I658" s="230"/>
      <c r="J658" s="226"/>
      <c r="K658" s="226"/>
      <c r="L658" s="231"/>
      <c r="M658" s="232"/>
      <c r="N658" s="233"/>
      <c r="O658" s="233"/>
      <c r="P658" s="233"/>
      <c r="Q658" s="233"/>
      <c r="R658" s="233"/>
      <c r="S658" s="233"/>
      <c r="T658" s="234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35" t="s">
        <v>187</v>
      </c>
      <c r="AU658" s="235" t="s">
        <v>80</v>
      </c>
      <c r="AV658" s="13" t="s">
        <v>80</v>
      </c>
      <c r="AW658" s="13" t="s">
        <v>33</v>
      </c>
      <c r="AX658" s="13" t="s">
        <v>72</v>
      </c>
      <c r="AY658" s="235" t="s">
        <v>123</v>
      </c>
    </row>
    <row r="659" s="13" customFormat="1">
      <c r="A659" s="13"/>
      <c r="B659" s="225"/>
      <c r="C659" s="226"/>
      <c r="D659" s="227" t="s">
        <v>187</v>
      </c>
      <c r="E659" s="228" t="s">
        <v>19</v>
      </c>
      <c r="F659" s="229" t="s">
        <v>912</v>
      </c>
      <c r="G659" s="226"/>
      <c r="H659" s="228" t="s">
        <v>19</v>
      </c>
      <c r="I659" s="230"/>
      <c r="J659" s="226"/>
      <c r="K659" s="226"/>
      <c r="L659" s="231"/>
      <c r="M659" s="232"/>
      <c r="N659" s="233"/>
      <c r="O659" s="233"/>
      <c r="P659" s="233"/>
      <c r="Q659" s="233"/>
      <c r="R659" s="233"/>
      <c r="S659" s="233"/>
      <c r="T659" s="234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35" t="s">
        <v>187</v>
      </c>
      <c r="AU659" s="235" t="s">
        <v>80</v>
      </c>
      <c r="AV659" s="13" t="s">
        <v>80</v>
      </c>
      <c r="AW659" s="13" t="s">
        <v>33</v>
      </c>
      <c r="AX659" s="13" t="s">
        <v>72</v>
      </c>
      <c r="AY659" s="235" t="s">
        <v>123</v>
      </c>
    </row>
    <row r="660" s="14" customFormat="1">
      <c r="A660" s="14"/>
      <c r="B660" s="236"/>
      <c r="C660" s="237"/>
      <c r="D660" s="227" t="s">
        <v>187</v>
      </c>
      <c r="E660" s="238" t="s">
        <v>19</v>
      </c>
      <c r="F660" s="239" t="s">
        <v>913</v>
      </c>
      <c r="G660" s="237"/>
      <c r="H660" s="240">
        <v>9.6500000000000004</v>
      </c>
      <c r="I660" s="241"/>
      <c r="J660" s="237"/>
      <c r="K660" s="237"/>
      <c r="L660" s="242"/>
      <c r="M660" s="243"/>
      <c r="N660" s="244"/>
      <c r="O660" s="244"/>
      <c r="P660" s="244"/>
      <c r="Q660" s="244"/>
      <c r="R660" s="244"/>
      <c r="S660" s="244"/>
      <c r="T660" s="245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6" t="s">
        <v>187</v>
      </c>
      <c r="AU660" s="246" t="s">
        <v>80</v>
      </c>
      <c r="AV660" s="14" t="s">
        <v>82</v>
      </c>
      <c r="AW660" s="14" t="s">
        <v>33</v>
      </c>
      <c r="AX660" s="14" t="s">
        <v>80</v>
      </c>
      <c r="AY660" s="246" t="s">
        <v>123</v>
      </c>
    </row>
    <row r="661" s="2" customFormat="1" ht="33" customHeight="1">
      <c r="A661" s="41"/>
      <c r="B661" s="42"/>
      <c r="C661" s="199" t="s">
        <v>914</v>
      </c>
      <c r="D661" s="199" t="s">
        <v>124</v>
      </c>
      <c r="E661" s="200" t="s">
        <v>915</v>
      </c>
      <c r="F661" s="201" t="s">
        <v>916</v>
      </c>
      <c r="G661" s="202" t="s">
        <v>192</v>
      </c>
      <c r="H661" s="203">
        <v>3.96</v>
      </c>
      <c r="I661" s="204"/>
      <c r="J661" s="205">
        <f>ROUND(I661*H661,2)</f>
        <v>0</v>
      </c>
      <c r="K661" s="201" t="s">
        <v>253</v>
      </c>
      <c r="L661" s="47"/>
      <c r="M661" s="206" t="s">
        <v>19</v>
      </c>
      <c r="N661" s="207" t="s">
        <v>43</v>
      </c>
      <c r="O661" s="87"/>
      <c r="P661" s="208">
        <f>O661*H661</f>
        <v>0</v>
      </c>
      <c r="Q661" s="208">
        <v>0</v>
      </c>
      <c r="R661" s="208">
        <f>Q661*H661</f>
        <v>0</v>
      </c>
      <c r="S661" s="208">
        <v>0.025000000000000001</v>
      </c>
      <c r="T661" s="209">
        <f>S661*H661</f>
        <v>0.099000000000000005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10" t="s">
        <v>244</v>
      </c>
      <c r="AT661" s="210" t="s">
        <v>124</v>
      </c>
      <c r="AU661" s="210" t="s">
        <v>80</v>
      </c>
      <c r="AY661" s="20" t="s">
        <v>123</v>
      </c>
      <c r="BE661" s="211">
        <f>IF(N661="základní",J661,0)</f>
        <v>0</v>
      </c>
      <c r="BF661" s="211">
        <f>IF(N661="snížená",J661,0)</f>
        <v>0</v>
      </c>
      <c r="BG661" s="211">
        <f>IF(N661="zákl. přenesená",J661,0)</f>
        <v>0</v>
      </c>
      <c r="BH661" s="211">
        <f>IF(N661="sníž. přenesená",J661,0)</f>
        <v>0</v>
      </c>
      <c r="BI661" s="211">
        <f>IF(N661="nulová",J661,0)</f>
        <v>0</v>
      </c>
      <c r="BJ661" s="20" t="s">
        <v>80</v>
      </c>
      <c r="BK661" s="211">
        <f>ROUND(I661*H661,2)</f>
        <v>0</v>
      </c>
      <c r="BL661" s="20" t="s">
        <v>244</v>
      </c>
      <c r="BM661" s="210" t="s">
        <v>917</v>
      </c>
    </row>
    <row r="662" s="2" customFormat="1">
      <c r="A662" s="41"/>
      <c r="B662" s="42"/>
      <c r="C662" s="43"/>
      <c r="D662" s="259" t="s">
        <v>255</v>
      </c>
      <c r="E662" s="43"/>
      <c r="F662" s="260" t="s">
        <v>918</v>
      </c>
      <c r="G662" s="43"/>
      <c r="H662" s="43"/>
      <c r="I662" s="261"/>
      <c r="J662" s="43"/>
      <c r="K662" s="43"/>
      <c r="L662" s="47"/>
      <c r="M662" s="265"/>
      <c r="N662" s="266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255</v>
      </c>
      <c r="AU662" s="20" t="s">
        <v>80</v>
      </c>
    </row>
    <row r="663" s="13" customFormat="1">
      <c r="A663" s="13"/>
      <c r="B663" s="225"/>
      <c r="C663" s="226"/>
      <c r="D663" s="227" t="s">
        <v>187</v>
      </c>
      <c r="E663" s="228" t="s">
        <v>19</v>
      </c>
      <c r="F663" s="229" t="s">
        <v>394</v>
      </c>
      <c r="G663" s="226"/>
      <c r="H663" s="228" t="s">
        <v>19</v>
      </c>
      <c r="I663" s="230"/>
      <c r="J663" s="226"/>
      <c r="K663" s="226"/>
      <c r="L663" s="231"/>
      <c r="M663" s="232"/>
      <c r="N663" s="233"/>
      <c r="O663" s="233"/>
      <c r="P663" s="233"/>
      <c r="Q663" s="233"/>
      <c r="R663" s="233"/>
      <c r="S663" s="233"/>
      <c r="T663" s="23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5" t="s">
        <v>187</v>
      </c>
      <c r="AU663" s="235" t="s">
        <v>80</v>
      </c>
      <c r="AV663" s="13" t="s">
        <v>80</v>
      </c>
      <c r="AW663" s="13" t="s">
        <v>33</v>
      </c>
      <c r="AX663" s="13" t="s">
        <v>72</v>
      </c>
      <c r="AY663" s="235" t="s">
        <v>123</v>
      </c>
    </row>
    <row r="664" s="13" customFormat="1">
      <c r="A664" s="13"/>
      <c r="B664" s="225"/>
      <c r="C664" s="226"/>
      <c r="D664" s="227" t="s">
        <v>187</v>
      </c>
      <c r="E664" s="228" t="s">
        <v>19</v>
      </c>
      <c r="F664" s="229" t="s">
        <v>912</v>
      </c>
      <c r="G664" s="226"/>
      <c r="H664" s="228" t="s">
        <v>19</v>
      </c>
      <c r="I664" s="230"/>
      <c r="J664" s="226"/>
      <c r="K664" s="226"/>
      <c r="L664" s="231"/>
      <c r="M664" s="232"/>
      <c r="N664" s="233"/>
      <c r="O664" s="233"/>
      <c r="P664" s="233"/>
      <c r="Q664" s="233"/>
      <c r="R664" s="233"/>
      <c r="S664" s="233"/>
      <c r="T664" s="234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5" t="s">
        <v>187</v>
      </c>
      <c r="AU664" s="235" t="s">
        <v>80</v>
      </c>
      <c r="AV664" s="13" t="s">
        <v>80</v>
      </c>
      <c r="AW664" s="13" t="s">
        <v>33</v>
      </c>
      <c r="AX664" s="13" t="s">
        <v>72</v>
      </c>
      <c r="AY664" s="235" t="s">
        <v>123</v>
      </c>
    </row>
    <row r="665" s="14" customFormat="1">
      <c r="A665" s="14"/>
      <c r="B665" s="236"/>
      <c r="C665" s="237"/>
      <c r="D665" s="227" t="s">
        <v>187</v>
      </c>
      <c r="E665" s="238" t="s">
        <v>19</v>
      </c>
      <c r="F665" s="239" t="s">
        <v>919</v>
      </c>
      <c r="G665" s="237"/>
      <c r="H665" s="240">
        <v>3.96</v>
      </c>
      <c r="I665" s="241"/>
      <c r="J665" s="237"/>
      <c r="K665" s="237"/>
      <c r="L665" s="242"/>
      <c r="M665" s="243"/>
      <c r="N665" s="244"/>
      <c r="O665" s="244"/>
      <c r="P665" s="244"/>
      <c r="Q665" s="244"/>
      <c r="R665" s="244"/>
      <c r="S665" s="244"/>
      <c r="T665" s="245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46" t="s">
        <v>187</v>
      </c>
      <c r="AU665" s="246" t="s">
        <v>80</v>
      </c>
      <c r="AV665" s="14" t="s">
        <v>82</v>
      </c>
      <c r="AW665" s="14" t="s">
        <v>33</v>
      </c>
      <c r="AX665" s="14" t="s">
        <v>80</v>
      </c>
      <c r="AY665" s="246" t="s">
        <v>123</v>
      </c>
    </row>
    <row r="666" s="2" customFormat="1" ht="37.8" customHeight="1">
      <c r="A666" s="41"/>
      <c r="B666" s="42"/>
      <c r="C666" s="199" t="s">
        <v>920</v>
      </c>
      <c r="D666" s="199" t="s">
        <v>124</v>
      </c>
      <c r="E666" s="200" t="s">
        <v>921</v>
      </c>
      <c r="F666" s="201" t="s">
        <v>922</v>
      </c>
      <c r="G666" s="202" t="s">
        <v>185</v>
      </c>
      <c r="H666" s="203">
        <v>0.35999999999999999</v>
      </c>
      <c r="I666" s="204"/>
      <c r="J666" s="205">
        <f>ROUND(I666*H666,2)</f>
        <v>0</v>
      </c>
      <c r="K666" s="201" t="s">
        <v>253</v>
      </c>
      <c r="L666" s="47"/>
      <c r="M666" s="206" t="s">
        <v>19</v>
      </c>
      <c r="N666" s="207" t="s">
        <v>43</v>
      </c>
      <c r="O666" s="87"/>
      <c r="P666" s="208">
        <f>O666*H666</f>
        <v>0</v>
      </c>
      <c r="Q666" s="208">
        <v>0.00012999999999999999</v>
      </c>
      <c r="R666" s="208">
        <f>Q666*H666</f>
        <v>4.6799999999999992E-05</v>
      </c>
      <c r="S666" s="208">
        <v>0</v>
      </c>
      <c r="T666" s="209">
        <f>S666*H666</f>
        <v>0</v>
      </c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R666" s="210" t="s">
        <v>244</v>
      </c>
      <c r="AT666" s="210" t="s">
        <v>124</v>
      </c>
      <c r="AU666" s="210" t="s">
        <v>80</v>
      </c>
      <c r="AY666" s="20" t="s">
        <v>123</v>
      </c>
      <c r="BE666" s="211">
        <f>IF(N666="základní",J666,0)</f>
        <v>0</v>
      </c>
      <c r="BF666" s="211">
        <f>IF(N666="snížená",J666,0)</f>
        <v>0</v>
      </c>
      <c r="BG666" s="211">
        <f>IF(N666="zákl. přenesená",J666,0)</f>
        <v>0</v>
      </c>
      <c r="BH666" s="211">
        <f>IF(N666="sníž. přenesená",J666,0)</f>
        <v>0</v>
      </c>
      <c r="BI666" s="211">
        <f>IF(N666="nulová",J666,0)</f>
        <v>0</v>
      </c>
      <c r="BJ666" s="20" t="s">
        <v>80</v>
      </c>
      <c r="BK666" s="211">
        <f>ROUND(I666*H666,2)</f>
        <v>0</v>
      </c>
      <c r="BL666" s="20" t="s">
        <v>244</v>
      </c>
      <c r="BM666" s="210" t="s">
        <v>923</v>
      </c>
    </row>
    <row r="667" s="2" customFormat="1">
      <c r="A667" s="41"/>
      <c r="B667" s="42"/>
      <c r="C667" s="43"/>
      <c r="D667" s="259" t="s">
        <v>255</v>
      </c>
      <c r="E667" s="43"/>
      <c r="F667" s="260" t="s">
        <v>924</v>
      </c>
      <c r="G667" s="43"/>
      <c r="H667" s="43"/>
      <c r="I667" s="261"/>
      <c r="J667" s="43"/>
      <c r="K667" s="43"/>
      <c r="L667" s="47"/>
      <c r="M667" s="265"/>
      <c r="N667" s="266"/>
      <c r="O667" s="87"/>
      <c r="P667" s="87"/>
      <c r="Q667" s="87"/>
      <c r="R667" s="87"/>
      <c r="S667" s="87"/>
      <c r="T667" s="88"/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T667" s="20" t="s">
        <v>255</v>
      </c>
      <c r="AU667" s="20" t="s">
        <v>80</v>
      </c>
    </row>
    <row r="668" s="13" customFormat="1">
      <c r="A668" s="13"/>
      <c r="B668" s="225"/>
      <c r="C668" s="226"/>
      <c r="D668" s="227" t="s">
        <v>187</v>
      </c>
      <c r="E668" s="228" t="s">
        <v>19</v>
      </c>
      <c r="F668" s="229" t="s">
        <v>401</v>
      </c>
      <c r="G668" s="226"/>
      <c r="H668" s="228" t="s">
        <v>19</v>
      </c>
      <c r="I668" s="230"/>
      <c r="J668" s="226"/>
      <c r="K668" s="226"/>
      <c r="L668" s="231"/>
      <c r="M668" s="232"/>
      <c r="N668" s="233"/>
      <c r="O668" s="233"/>
      <c r="P668" s="233"/>
      <c r="Q668" s="233"/>
      <c r="R668" s="233"/>
      <c r="S668" s="233"/>
      <c r="T668" s="234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35" t="s">
        <v>187</v>
      </c>
      <c r="AU668" s="235" t="s">
        <v>80</v>
      </c>
      <c r="AV668" s="13" t="s">
        <v>80</v>
      </c>
      <c r="AW668" s="13" t="s">
        <v>33</v>
      </c>
      <c r="AX668" s="13" t="s">
        <v>72</v>
      </c>
      <c r="AY668" s="235" t="s">
        <v>123</v>
      </c>
    </row>
    <row r="669" s="13" customFormat="1">
      <c r="A669" s="13"/>
      <c r="B669" s="225"/>
      <c r="C669" s="226"/>
      <c r="D669" s="227" t="s">
        <v>187</v>
      </c>
      <c r="E669" s="228" t="s">
        <v>19</v>
      </c>
      <c r="F669" s="229" t="s">
        <v>925</v>
      </c>
      <c r="G669" s="226"/>
      <c r="H669" s="228" t="s">
        <v>19</v>
      </c>
      <c r="I669" s="230"/>
      <c r="J669" s="226"/>
      <c r="K669" s="226"/>
      <c r="L669" s="231"/>
      <c r="M669" s="232"/>
      <c r="N669" s="233"/>
      <c r="O669" s="233"/>
      <c r="P669" s="233"/>
      <c r="Q669" s="233"/>
      <c r="R669" s="233"/>
      <c r="S669" s="233"/>
      <c r="T669" s="234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5" t="s">
        <v>187</v>
      </c>
      <c r="AU669" s="235" t="s">
        <v>80</v>
      </c>
      <c r="AV669" s="13" t="s">
        <v>80</v>
      </c>
      <c r="AW669" s="13" t="s">
        <v>33</v>
      </c>
      <c r="AX669" s="13" t="s">
        <v>72</v>
      </c>
      <c r="AY669" s="235" t="s">
        <v>123</v>
      </c>
    </row>
    <row r="670" s="14" customFormat="1">
      <c r="A670" s="14"/>
      <c r="B670" s="236"/>
      <c r="C670" s="237"/>
      <c r="D670" s="227" t="s">
        <v>187</v>
      </c>
      <c r="E670" s="238" t="s">
        <v>19</v>
      </c>
      <c r="F670" s="239" t="s">
        <v>926</v>
      </c>
      <c r="G670" s="237"/>
      <c r="H670" s="240">
        <v>0.35999999999999999</v>
      </c>
      <c r="I670" s="241"/>
      <c r="J670" s="237"/>
      <c r="K670" s="237"/>
      <c r="L670" s="242"/>
      <c r="M670" s="243"/>
      <c r="N670" s="244"/>
      <c r="O670" s="244"/>
      <c r="P670" s="244"/>
      <c r="Q670" s="244"/>
      <c r="R670" s="244"/>
      <c r="S670" s="244"/>
      <c r="T670" s="245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46" t="s">
        <v>187</v>
      </c>
      <c r="AU670" s="246" t="s">
        <v>80</v>
      </c>
      <c r="AV670" s="14" t="s">
        <v>82</v>
      </c>
      <c r="AW670" s="14" t="s">
        <v>33</v>
      </c>
      <c r="AX670" s="14" t="s">
        <v>80</v>
      </c>
      <c r="AY670" s="246" t="s">
        <v>123</v>
      </c>
    </row>
    <row r="671" s="2" customFormat="1" ht="21.75" customHeight="1">
      <c r="A671" s="41"/>
      <c r="B671" s="42"/>
      <c r="C671" s="279" t="s">
        <v>927</v>
      </c>
      <c r="D671" s="279" t="s">
        <v>785</v>
      </c>
      <c r="E671" s="280" t="s">
        <v>928</v>
      </c>
      <c r="F671" s="281" t="s">
        <v>929</v>
      </c>
      <c r="G671" s="282" t="s">
        <v>814</v>
      </c>
      <c r="H671" s="283">
        <v>0.35999999999999999</v>
      </c>
      <c r="I671" s="284"/>
      <c r="J671" s="285">
        <f>ROUND(I671*H671,2)</f>
        <v>0</v>
      </c>
      <c r="K671" s="281" t="s">
        <v>253</v>
      </c>
      <c r="L671" s="286"/>
      <c r="M671" s="287" t="s">
        <v>19</v>
      </c>
      <c r="N671" s="288" t="s">
        <v>43</v>
      </c>
      <c r="O671" s="87"/>
      <c r="P671" s="208">
        <f>O671*H671</f>
        <v>0</v>
      </c>
      <c r="Q671" s="208">
        <v>0.0032000000000000002</v>
      </c>
      <c r="R671" s="208">
        <f>Q671*H671</f>
        <v>0.001152</v>
      </c>
      <c r="S671" s="208">
        <v>0</v>
      </c>
      <c r="T671" s="209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10" t="s">
        <v>451</v>
      </c>
      <c r="AT671" s="210" t="s">
        <v>785</v>
      </c>
      <c r="AU671" s="210" t="s">
        <v>80</v>
      </c>
      <c r="AY671" s="20" t="s">
        <v>123</v>
      </c>
      <c r="BE671" s="211">
        <f>IF(N671="základní",J671,0)</f>
        <v>0</v>
      </c>
      <c r="BF671" s="211">
        <f>IF(N671="snížená",J671,0)</f>
        <v>0</v>
      </c>
      <c r="BG671" s="211">
        <f>IF(N671="zákl. přenesená",J671,0)</f>
        <v>0</v>
      </c>
      <c r="BH671" s="211">
        <f>IF(N671="sníž. přenesená",J671,0)</f>
        <v>0</v>
      </c>
      <c r="BI671" s="211">
        <f>IF(N671="nulová",J671,0)</f>
        <v>0</v>
      </c>
      <c r="BJ671" s="20" t="s">
        <v>80</v>
      </c>
      <c r="BK671" s="211">
        <f>ROUND(I671*H671,2)</f>
        <v>0</v>
      </c>
      <c r="BL671" s="20" t="s">
        <v>244</v>
      </c>
      <c r="BM671" s="210" t="s">
        <v>930</v>
      </c>
    </row>
    <row r="672" s="2" customFormat="1" ht="44.25" customHeight="1">
      <c r="A672" s="41"/>
      <c r="B672" s="42"/>
      <c r="C672" s="199" t="s">
        <v>931</v>
      </c>
      <c r="D672" s="199" t="s">
        <v>124</v>
      </c>
      <c r="E672" s="200" t="s">
        <v>932</v>
      </c>
      <c r="F672" s="201" t="s">
        <v>933</v>
      </c>
      <c r="G672" s="202" t="s">
        <v>252</v>
      </c>
      <c r="H672" s="258"/>
      <c r="I672" s="204"/>
      <c r="J672" s="205">
        <f>ROUND(I672*H672,2)</f>
        <v>0</v>
      </c>
      <c r="K672" s="201" t="s">
        <v>253</v>
      </c>
      <c r="L672" s="47"/>
      <c r="M672" s="206" t="s">
        <v>19</v>
      </c>
      <c r="N672" s="207" t="s">
        <v>43</v>
      </c>
      <c r="O672" s="87"/>
      <c r="P672" s="208">
        <f>O672*H672</f>
        <v>0</v>
      </c>
      <c r="Q672" s="208">
        <v>0</v>
      </c>
      <c r="R672" s="208">
        <f>Q672*H672</f>
        <v>0</v>
      </c>
      <c r="S672" s="208">
        <v>0</v>
      </c>
      <c r="T672" s="209">
        <f>S672*H672</f>
        <v>0</v>
      </c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R672" s="210" t="s">
        <v>244</v>
      </c>
      <c r="AT672" s="210" t="s">
        <v>124</v>
      </c>
      <c r="AU672" s="210" t="s">
        <v>80</v>
      </c>
      <c r="AY672" s="20" t="s">
        <v>123</v>
      </c>
      <c r="BE672" s="211">
        <f>IF(N672="základní",J672,0)</f>
        <v>0</v>
      </c>
      <c r="BF672" s="211">
        <f>IF(N672="snížená",J672,0)</f>
        <v>0</v>
      </c>
      <c r="BG672" s="211">
        <f>IF(N672="zákl. přenesená",J672,0)</f>
        <v>0</v>
      </c>
      <c r="BH672" s="211">
        <f>IF(N672="sníž. přenesená",J672,0)</f>
        <v>0</v>
      </c>
      <c r="BI672" s="211">
        <f>IF(N672="nulová",J672,0)</f>
        <v>0</v>
      </c>
      <c r="BJ672" s="20" t="s">
        <v>80</v>
      </c>
      <c r="BK672" s="211">
        <f>ROUND(I672*H672,2)</f>
        <v>0</v>
      </c>
      <c r="BL672" s="20" t="s">
        <v>244</v>
      </c>
      <c r="BM672" s="210" t="s">
        <v>934</v>
      </c>
    </row>
    <row r="673" s="2" customFormat="1">
      <c r="A673" s="41"/>
      <c r="B673" s="42"/>
      <c r="C673" s="43"/>
      <c r="D673" s="259" t="s">
        <v>255</v>
      </c>
      <c r="E673" s="43"/>
      <c r="F673" s="260" t="s">
        <v>935</v>
      </c>
      <c r="G673" s="43"/>
      <c r="H673" s="43"/>
      <c r="I673" s="261"/>
      <c r="J673" s="43"/>
      <c r="K673" s="43"/>
      <c r="L673" s="47"/>
      <c r="M673" s="265"/>
      <c r="N673" s="266"/>
      <c r="O673" s="87"/>
      <c r="P673" s="87"/>
      <c r="Q673" s="87"/>
      <c r="R673" s="87"/>
      <c r="S673" s="87"/>
      <c r="T673" s="88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T673" s="20" t="s">
        <v>255</v>
      </c>
      <c r="AU673" s="20" t="s">
        <v>80</v>
      </c>
    </row>
    <row r="674" s="11" customFormat="1" ht="25.92" customHeight="1">
      <c r="A674" s="11"/>
      <c r="B674" s="185"/>
      <c r="C674" s="186"/>
      <c r="D674" s="187" t="s">
        <v>71</v>
      </c>
      <c r="E674" s="188" t="s">
        <v>936</v>
      </c>
      <c r="F674" s="188" t="s">
        <v>937</v>
      </c>
      <c r="G674" s="186"/>
      <c r="H674" s="186"/>
      <c r="I674" s="189"/>
      <c r="J674" s="190">
        <f>BK674</f>
        <v>0</v>
      </c>
      <c r="K674" s="186"/>
      <c r="L674" s="191"/>
      <c r="M674" s="192"/>
      <c r="N674" s="193"/>
      <c r="O674" s="193"/>
      <c r="P674" s="194">
        <f>SUM(P675:P709)</f>
        <v>0</v>
      </c>
      <c r="Q674" s="193"/>
      <c r="R674" s="194">
        <f>SUM(R675:R709)</f>
        <v>0.18701139999999999</v>
      </c>
      <c r="S674" s="193"/>
      <c r="T674" s="195">
        <f>SUM(T675:T709)</f>
        <v>0.94267464000000012</v>
      </c>
      <c r="U674" s="11"/>
      <c r="V674" s="11"/>
      <c r="W674" s="11"/>
      <c r="X674" s="11"/>
      <c r="Y674" s="11"/>
      <c r="Z674" s="11"/>
      <c r="AA674" s="11"/>
      <c r="AB674" s="11"/>
      <c r="AC674" s="11"/>
      <c r="AD674" s="11"/>
      <c r="AE674" s="11"/>
      <c r="AR674" s="196" t="s">
        <v>82</v>
      </c>
      <c r="AT674" s="197" t="s">
        <v>71</v>
      </c>
      <c r="AU674" s="197" t="s">
        <v>72</v>
      </c>
      <c r="AY674" s="196" t="s">
        <v>123</v>
      </c>
      <c r="BK674" s="198">
        <f>SUM(BK675:BK709)</f>
        <v>0</v>
      </c>
    </row>
    <row r="675" s="2" customFormat="1" ht="16.5" customHeight="1">
      <c r="A675" s="41"/>
      <c r="B675" s="42"/>
      <c r="C675" s="199" t="s">
        <v>938</v>
      </c>
      <c r="D675" s="199" t="s">
        <v>124</v>
      </c>
      <c r="E675" s="200" t="s">
        <v>939</v>
      </c>
      <c r="F675" s="201" t="s">
        <v>940</v>
      </c>
      <c r="G675" s="202" t="s">
        <v>185</v>
      </c>
      <c r="H675" s="203">
        <v>83.668000000000006</v>
      </c>
      <c r="I675" s="204"/>
      <c r="J675" s="205">
        <f>ROUND(I675*H675,2)</f>
        <v>0</v>
      </c>
      <c r="K675" s="201" t="s">
        <v>253</v>
      </c>
      <c r="L675" s="47"/>
      <c r="M675" s="206" t="s">
        <v>19</v>
      </c>
      <c r="N675" s="207" t="s">
        <v>43</v>
      </c>
      <c r="O675" s="87"/>
      <c r="P675" s="208">
        <f>O675*H675</f>
        <v>0</v>
      </c>
      <c r="Q675" s="208">
        <v>0</v>
      </c>
      <c r="R675" s="208">
        <f>Q675*H675</f>
        <v>0</v>
      </c>
      <c r="S675" s="208">
        <v>0.01098</v>
      </c>
      <c r="T675" s="209">
        <f>S675*H675</f>
        <v>0.9186746400000001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10" t="s">
        <v>244</v>
      </c>
      <c r="AT675" s="210" t="s">
        <v>124</v>
      </c>
      <c r="AU675" s="210" t="s">
        <v>80</v>
      </c>
      <c r="AY675" s="20" t="s">
        <v>123</v>
      </c>
      <c r="BE675" s="211">
        <f>IF(N675="základní",J675,0)</f>
        <v>0</v>
      </c>
      <c r="BF675" s="211">
        <f>IF(N675="snížená",J675,0)</f>
        <v>0</v>
      </c>
      <c r="BG675" s="211">
        <f>IF(N675="zákl. přenesená",J675,0)</f>
        <v>0</v>
      </c>
      <c r="BH675" s="211">
        <f>IF(N675="sníž. přenesená",J675,0)</f>
        <v>0</v>
      </c>
      <c r="BI675" s="211">
        <f>IF(N675="nulová",J675,0)</f>
        <v>0</v>
      </c>
      <c r="BJ675" s="20" t="s">
        <v>80</v>
      </c>
      <c r="BK675" s="211">
        <f>ROUND(I675*H675,2)</f>
        <v>0</v>
      </c>
      <c r="BL675" s="20" t="s">
        <v>244</v>
      </c>
      <c r="BM675" s="210" t="s">
        <v>941</v>
      </c>
    </row>
    <row r="676" s="2" customFormat="1">
      <c r="A676" s="41"/>
      <c r="B676" s="42"/>
      <c r="C676" s="43"/>
      <c r="D676" s="259" t="s">
        <v>255</v>
      </c>
      <c r="E676" s="43"/>
      <c r="F676" s="260" t="s">
        <v>942</v>
      </c>
      <c r="G676" s="43"/>
      <c r="H676" s="43"/>
      <c r="I676" s="261"/>
      <c r="J676" s="43"/>
      <c r="K676" s="43"/>
      <c r="L676" s="47"/>
      <c r="M676" s="265"/>
      <c r="N676" s="266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255</v>
      </c>
      <c r="AU676" s="20" t="s">
        <v>80</v>
      </c>
    </row>
    <row r="677" s="13" customFormat="1">
      <c r="A677" s="13"/>
      <c r="B677" s="225"/>
      <c r="C677" s="226"/>
      <c r="D677" s="227" t="s">
        <v>187</v>
      </c>
      <c r="E677" s="228" t="s">
        <v>19</v>
      </c>
      <c r="F677" s="229" t="s">
        <v>394</v>
      </c>
      <c r="G677" s="226"/>
      <c r="H677" s="228" t="s">
        <v>19</v>
      </c>
      <c r="I677" s="230"/>
      <c r="J677" s="226"/>
      <c r="K677" s="226"/>
      <c r="L677" s="231"/>
      <c r="M677" s="232"/>
      <c r="N677" s="233"/>
      <c r="O677" s="233"/>
      <c r="P677" s="233"/>
      <c r="Q677" s="233"/>
      <c r="R677" s="233"/>
      <c r="S677" s="233"/>
      <c r="T677" s="23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5" t="s">
        <v>187</v>
      </c>
      <c r="AU677" s="235" t="s">
        <v>80</v>
      </c>
      <c r="AV677" s="13" t="s">
        <v>80</v>
      </c>
      <c r="AW677" s="13" t="s">
        <v>33</v>
      </c>
      <c r="AX677" s="13" t="s">
        <v>72</v>
      </c>
      <c r="AY677" s="235" t="s">
        <v>123</v>
      </c>
    </row>
    <row r="678" s="13" customFormat="1">
      <c r="A678" s="13"/>
      <c r="B678" s="225"/>
      <c r="C678" s="226"/>
      <c r="D678" s="227" t="s">
        <v>187</v>
      </c>
      <c r="E678" s="228" t="s">
        <v>19</v>
      </c>
      <c r="F678" s="229" t="s">
        <v>943</v>
      </c>
      <c r="G678" s="226"/>
      <c r="H678" s="228" t="s">
        <v>19</v>
      </c>
      <c r="I678" s="230"/>
      <c r="J678" s="226"/>
      <c r="K678" s="226"/>
      <c r="L678" s="231"/>
      <c r="M678" s="232"/>
      <c r="N678" s="233"/>
      <c r="O678" s="233"/>
      <c r="P678" s="233"/>
      <c r="Q678" s="233"/>
      <c r="R678" s="233"/>
      <c r="S678" s="233"/>
      <c r="T678" s="234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35" t="s">
        <v>187</v>
      </c>
      <c r="AU678" s="235" t="s">
        <v>80</v>
      </c>
      <c r="AV678" s="13" t="s">
        <v>80</v>
      </c>
      <c r="AW678" s="13" t="s">
        <v>33</v>
      </c>
      <c r="AX678" s="13" t="s">
        <v>72</v>
      </c>
      <c r="AY678" s="235" t="s">
        <v>123</v>
      </c>
    </row>
    <row r="679" s="13" customFormat="1">
      <c r="A679" s="13"/>
      <c r="B679" s="225"/>
      <c r="C679" s="226"/>
      <c r="D679" s="227" t="s">
        <v>187</v>
      </c>
      <c r="E679" s="228" t="s">
        <v>19</v>
      </c>
      <c r="F679" s="229" t="s">
        <v>878</v>
      </c>
      <c r="G679" s="226"/>
      <c r="H679" s="228" t="s">
        <v>19</v>
      </c>
      <c r="I679" s="230"/>
      <c r="J679" s="226"/>
      <c r="K679" s="226"/>
      <c r="L679" s="231"/>
      <c r="M679" s="232"/>
      <c r="N679" s="233"/>
      <c r="O679" s="233"/>
      <c r="P679" s="233"/>
      <c r="Q679" s="233"/>
      <c r="R679" s="233"/>
      <c r="S679" s="233"/>
      <c r="T679" s="234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35" t="s">
        <v>187</v>
      </c>
      <c r="AU679" s="235" t="s">
        <v>80</v>
      </c>
      <c r="AV679" s="13" t="s">
        <v>80</v>
      </c>
      <c r="AW679" s="13" t="s">
        <v>33</v>
      </c>
      <c r="AX679" s="13" t="s">
        <v>72</v>
      </c>
      <c r="AY679" s="235" t="s">
        <v>123</v>
      </c>
    </row>
    <row r="680" s="14" customFormat="1">
      <c r="A680" s="14"/>
      <c r="B680" s="236"/>
      <c r="C680" s="237"/>
      <c r="D680" s="227" t="s">
        <v>187</v>
      </c>
      <c r="E680" s="238" t="s">
        <v>19</v>
      </c>
      <c r="F680" s="239" t="s">
        <v>944</v>
      </c>
      <c r="G680" s="237"/>
      <c r="H680" s="240">
        <v>4.2750000000000004</v>
      </c>
      <c r="I680" s="241"/>
      <c r="J680" s="237"/>
      <c r="K680" s="237"/>
      <c r="L680" s="242"/>
      <c r="M680" s="243"/>
      <c r="N680" s="244"/>
      <c r="O680" s="244"/>
      <c r="P680" s="244"/>
      <c r="Q680" s="244"/>
      <c r="R680" s="244"/>
      <c r="S680" s="244"/>
      <c r="T680" s="245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46" t="s">
        <v>187</v>
      </c>
      <c r="AU680" s="246" t="s">
        <v>80</v>
      </c>
      <c r="AV680" s="14" t="s">
        <v>82</v>
      </c>
      <c r="AW680" s="14" t="s">
        <v>33</v>
      </c>
      <c r="AX680" s="14" t="s">
        <v>72</v>
      </c>
      <c r="AY680" s="246" t="s">
        <v>123</v>
      </c>
    </row>
    <row r="681" s="14" customFormat="1">
      <c r="A681" s="14"/>
      <c r="B681" s="236"/>
      <c r="C681" s="237"/>
      <c r="D681" s="227" t="s">
        <v>187</v>
      </c>
      <c r="E681" s="238" t="s">
        <v>19</v>
      </c>
      <c r="F681" s="239" t="s">
        <v>945</v>
      </c>
      <c r="G681" s="237"/>
      <c r="H681" s="240">
        <v>6.7439999999999998</v>
      </c>
      <c r="I681" s="241"/>
      <c r="J681" s="237"/>
      <c r="K681" s="237"/>
      <c r="L681" s="242"/>
      <c r="M681" s="243"/>
      <c r="N681" s="244"/>
      <c r="O681" s="244"/>
      <c r="P681" s="244"/>
      <c r="Q681" s="244"/>
      <c r="R681" s="244"/>
      <c r="S681" s="244"/>
      <c r="T681" s="245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46" t="s">
        <v>187</v>
      </c>
      <c r="AU681" s="246" t="s">
        <v>80</v>
      </c>
      <c r="AV681" s="14" t="s">
        <v>82</v>
      </c>
      <c r="AW681" s="14" t="s">
        <v>33</v>
      </c>
      <c r="AX681" s="14" t="s">
        <v>72</v>
      </c>
      <c r="AY681" s="246" t="s">
        <v>123</v>
      </c>
    </row>
    <row r="682" s="16" customFormat="1">
      <c r="A682" s="16"/>
      <c r="B682" s="267"/>
      <c r="C682" s="268"/>
      <c r="D682" s="227" t="s">
        <v>187</v>
      </c>
      <c r="E682" s="269" t="s">
        <v>19</v>
      </c>
      <c r="F682" s="270" t="s">
        <v>461</v>
      </c>
      <c r="G682" s="268"/>
      <c r="H682" s="271">
        <v>11.019</v>
      </c>
      <c r="I682" s="272"/>
      <c r="J682" s="268"/>
      <c r="K682" s="268"/>
      <c r="L682" s="273"/>
      <c r="M682" s="274"/>
      <c r="N682" s="275"/>
      <c r="O682" s="275"/>
      <c r="P682" s="275"/>
      <c r="Q682" s="275"/>
      <c r="R682" s="275"/>
      <c r="S682" s="275"/>
      <c r="T682" s="276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T682" s="277" t="s">
        <v>187</v>
      </c>
      <c r="AU682" s="277" t="s">
        <v>80</v>
      </c>
      <c r="AV682" s="16" t="s">
        <v>133</v>
      </c>
      <c r="AW682" s="16" t="s">
        <v>33</v>
      </c>
      <c r="AX682" s="16" t="s">
        <v>72</v>
      </c>
      <c r="AY682" s="277" t="s">
        <v>123</v>
      </c>
    </row>
    <row r="683" s="13" customFormat="1">
      <c r="A683" s="13"/>
      <c r="B683" s="225"/>
      <c r="C683" s="226"/>
      <c r="D683" s="227" t="s">
        <v>187</v>
      </c>
      <c r="E683" s="228" t="s">
        <v>19</v>
      </c>
      <c r="F683" s="229" t="s">
        <v>469</v>
      </c>
      <c r="G683" s="226"/>
      <c r="H683" s="228" t="s">
        <v>19</v>
      </c>
      <c r="I683" s="230"/>
      <c r="J683" s="226"/>
      <c r="K683" s="226"/>
      <c r="L683" s="231"/>
      <c r="M683" s="232"/>
      <c r="N683" s="233"/>
      <c r="O683" s="233"/>
      <c r="P683" s="233"/>
      <c r="Q683" s="233"/>
      <c r="R683" s="233"/>
      <c r="S683" s="233"/>
      <c r="T683" s="234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35" t="s">
        <v>187</v>
      </c>
      <c r="AU683" s="235" t="s">
        <v>80</v>
      </c>
      <c r="AV683" s="13" t="s">
        <v>80</v>
      </c>
      <c r="AW683" s="13" t="s">
        <v>33</v>
      </c>
      <c r="AX683" s="13" t="s">
        <v>72</v>
      </c>
      <c r="AY683" s="235" t="s">
        <v>123</v>
      </c>
    </row>
    <row r="684" s="13" customFormat="1">
      <c r="A684" s="13"/>
      <c r="B684" s="225"/>
      <c r="C684" s="226"/>
      <c r="D684" s="227" t="s">
        <v>187</v>
      </c>
      <c r="E684" s="228" t="s">
        <v>19</v>
      </c>
      <c r="F684" s="229" t="s">
        <v>943</v>
      </c>
      <c r="G684" s="226"/>
      <c r="H684" s="228" t="s">
        <v>19</v>
      </c>
      <c r="I684" s="230"/>
      <c r="J684" s="226"/>
      <c r="K684" s="226"/>
      <c r="L684" s="231"/>
      <c r="M684" s="232"/>
      <c r="N684" s="233"/>
      <c r="O684" s="233"/>
      <c r="P684" s="233"/>
      <c r="Q684" s="233"/>
      <c r="R684" s="233"/>
      <c r="S684" s="233"/>
      <c r="T684" s="234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35" t="s">
        <v>187</v>
      </c>
      <c r="AU684" s="235" t="s">
        <v>80</v>
      </c>
      <c r="AV684" s="13" t="s">
        <v>80</v>
      </c>
      <c r="AW684" s="13" t="s">
        <v>33</v>
      </c>
      <c r="AX684" s="13" t="s">
        <v>72</v>
      </c>
      <c r="AY684" s="235" t="s">
        <v>123</v>
      </c>
    </row>
    <row r="685" s="13" customFormat="1">
      <c r="A685" s="13"/>
      <c r="B685" s="225"/>
      <c r="C685" s="226"/>
      <c r="D685" s="227" t="s">
        <v>187</v>
      </c>
      <c r="E685" s="228" t="s">
        <v>19</v>
      </c>
      <c r="F685" s="229" t="s">
        <v>946</v>
      </c>
      <c r="G685" s="226"/>
      <c r="H685" s="228" t="s">
        <v>19</v>
      </c>
      <c r="I685" s="230"/>
      <c r="J685" s="226"/>
      <c r="K685" s="226"/>
      <c r="L685" s="231"/>
      <c r="M685" s="232"/>
      <c r="N685" s="233"/>
      <c r="O685" s="233"/>
      <c r="P685" s="233"/>
      <c r="Q685" s="233"/>
      <c r="R685" s="233"/>
      <c r="S685" s="233"/>
      <c r="T685" s="234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5" t="s">
        <v>187</v>
      </c>
      <c r="AU685" s="235" t="s">
        <v>80</v>
      </c>
      <c r="AV685" s="13" t="s">
        <v>80</v>
      </c>
      <c r="AW685" s="13" t="s">
        <v>33</v>
      </c>
      <c r="AX685" s="13" t="s">
        <v>72</v>
      </c>
      <c r="AY685" s="235" t="s">
        <v>123</v>
      </c>
    </row>
    <row r="686" s="14" customFormat="1">
      <c r="A686" s="14"/>
      <c r="B686" s="236"/>
      <c r="C686" s="237"/>
      <c r="D686" s="227" t="s">
        <v>187</v>
      </c>
      <c r="E686" s="238" t="s">
        <v>19</v>
      </c>
      <c r="F686" s="239" t="s">
        <v>947</v>
      </c>
      <c r="G686" s="237"/>
      <c r="H686" s="240">
        <v>23.055</v>
      </c>
      <c r="I686" s="241"/>
      <c r="J686" s="237"/>
      <c r="K686" s="237"/>
      <c r="L686" s="242"/>
      <c r="M686" s="243"/>
      <c r="N686" s="244"/>
      <c r="O686" s="244"/>
      <c r="P686" s="244"/>
      <c r="Q686" s="244"/>
      <c r="R686" s="244"/>
      <c r="S686" s="244"/>
      <c r="T686" s="245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46" t="s">
        <v>187</v>
      </c>
      <c r="AU686" s="246" t="s">
        <v>80</v>
      </c>
      <c r="AV686" s="14" t="s">
        <v>82</v>
      </c>
      <c r="AW686" s="14" t="s">
        <v>33</v>
      </c>
      <c r="AX686" s="14" t="s">
        <v>72</v>
      </c>
      <c r="AY686" s="246" t="s">
        <v>123</v>
      </c>
    </row>
    <row r="687" s="13" customFormat="1">
      <c r="A687" s="13"/>
      <c r="B687" s="225"/>
      <c r="C687" s="226"/>
      <c r="D687" s="227" t="s">
        <v>187</v>
      </c>
      <c r="E687" s="228" t="s">
        <v>19</v>
      </c>
      <c r="F687" s="229" t="s">
        <v>479</v>
      </c>
      <c r="G687" s="226"/>
      <c r="H687" s="228" t="s">
        <v>19</v>
      </c>
      <c r="I687" s="230"/>
      <c r="J687" s="226"/>
      <c r="K687" s="226"/>
      <c r="L687" s="231"/>
      <c r="M687" s="232"/>
      <c r="N687" s="233"/>
      <c r="O687" s="233"/>
      <c r="P687" s="233"/>
      <c r="Q687" s="233"/>
      <c r="R687" s="233"/>
      <c r="S687" s="233"/>
      <c r="T687" s="23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5" t="s">
        <v>187</v>
      </c>
      <c r="AU687" s="235" t="s">
        <v>80</v>
      </c>
      <c r="AV687" s="13" t="s">
        <v>80</v>
      </c>
      <c r="AW687" s="13" t="s">
        <v>33</v>
      </c>
      <c r="AX687" s="13" t="s">
        <v>72</v>
      </c>
      <c r="AY687" s="235" t="s">
        <v>123</v>
      </c>
    </row>
    <row r="688" s="14" customFormat="1">
      <c r="A688" s="14"/>
      <c r="B688" s="236"/>
      <c r="C688" s="237"/>
      <c r="D688" s="227" t="s">
        <v>187</v>
      </c>
      <c r="E688" s="238" t="s">
        <v>19</v>
      </c>
      <c r="F688" s="239" t="s">
        <v>948</v>
      </c>
      <c r="G688" s="237"/>
      <c r="H688" s="240">
        <v>28.489000000000001</v>
      </c>
      <c r="I688" s="241"/>
      <c r="J688" s="237"/>
      <c r="K688" s="237"/>
      <c r="L688" s="242"/>
      <c r="M688" s="243"/>
      <c r="N688" s="244"/>
      <c r="O688" s="244"/>
      <c r="P688" s="244"/>
      <c r="Q688" s="244"/>
      <c r="R688" s="244"/>
      <c r="S688" s="244"/>
      <c r="T688" s="245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6" t="s">
        <v>187</v>
      </c>
      <c r="AU688" s="246" t="s">
        <v>80</v>
      </c>
      <c r="AV688" s="14" t="s">
        <v>82</v>
      </c>
      <c r="AW688" s="14" t="s">
        <v>33</v>
      </c>
      <c r="AX688" s="14" t="s">
        <v>72</v>
      </c>
      <c r="AY688" s="246" t="s">
        <v>123</v>
      </c>
    </row>
    <row r="689" s="13" customFormat="1">
      <c r="A689" s="13"/>
      <c r="B689" s="225"/>
      <c r="C689" s="226"/>
      <c r="D689" s="227" t="s">
        <v>187</v>
      </c>
      <c r="E689" s="228" t="s">
        <v>19</v>
      </c>
      <c r="F689" s="229" t="s">
        <v>949</v>
      </c>
      <c r="G689" s="226"/>
      <c r="H689" s="228" t="s">
        <v>19</v>
      </c>
      <c r="I689" s="230"/>
      <c r="J689" s="226"/>
      <c r="K689" s="226"/>
      <c r="L689" s="231"/>
      <c r="M689" s="232"/>
      <c r="N689" s="233"/>
      <c r="O689" s="233"/>
      <c r="P689" s="233"/>
      <c r="Q689" s="233"/>
      <c r="R689" s="233"/>
      <c r="S689" s="233"/>
      <c r="T689" s="234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5" t="s">
        <v>187</v>
      </c>
      <c r="AU689" s="235" t="s">
        <v>80</v>
      </c>
      <c r="AV689" s="13" t="s">
        <v>80</v>
      </c>
      <c r="AW689" s="13" t="s">
        <v>33</v>
      </c>
      <c r="AX689" s="13" t="s">
        <v>72</v>
      </c>
      <c r="AY689" s="235" t="s">
        <v>123</v>
      </c>
    </row>
    <row r="690" s="14" customFormat="1">
      <c r="A690" s="14"/>
      <c r="B690" s="236"/>
      <c r="C690" s="237"/>
      <c r="D690" s="227" t="s">
        <v>187</v>
      </c>
      <c r="E690" s="238" t="s">
        <v>19</v>
      </c>
      <c r="F690" s="239" t="s">
        <v>950</v>
      </c>
      <c r="G690" s="237"/>
      <c r="H690" s="240">
        <v>21.105</v>
      </c>
      <c r="I690" s="241"/>
      <c r="J690" s="237"/>
      <c r="K690" s="237"/>
      <c r="L690" s="242"/>
      <c r="M690" s="243"/>
      <c r="N690" s="244"/>
      <c r="O690" s="244"/>
      <c r="P690" s="244"/>
      <c r="Q690" s="244"/>
      <c r="R690" s="244"/>
      <c r="S690" s="244"/>
      <c r="T690" s="245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46" t="s">
        <v>187</v>
      </c>
      <c r="AU690" s="246" t="s">
        <v>80</v>
      </c>
      <c r="AV690" s="14" t="s">
        <v>82</v>
      </c>
      <c r="AW690" s="14" t="s">
        <v>33</v>
      </c>
      <c r="AX690" s="14" t="s">
        <v>72</v>
      </c>
      <c r="AY690" s="246" t="s">
        <v>123</v>
      </c>
    </row>
    <row r="691" s="16" customFormat="1">
      <c r="A691" s="16"/>
      <c r="B691" s="267"/>
      <c r="C691" s="268"/>
      <c r="D691" s="227" t="s">
        <v>187</v>
      </c>
      <c r="E691" s="269" t="s">
        <v>19</v>
      </c>
      <c r="F691" s="270" t="s">
        <v>461</v>
      </c>
      <c r="G691" s="268"/>
      <c r="H691" s="271">
        <v>72.649000000000001</v>
      </c>
      <c r="I691" s="272"/>
      <c r="J691" s="268"/>
      <c r="K691" s="268"/>
      <c r="L691" s="273"/>
      <c r="M691" s="274"/>
      <c r="N691" s="275"/>
      <c r="O691" s="275"/>
      <c r="P691" s="275"/>
      <c r="Q691" s="275"/>
      <c r="R691" s="275"/>
      <c r="S691" s="275"/>
      <c r="T691" s="276"/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T691" s="277" t="s">
        <v>187</v>
      </c>
      <c r="AU691" s="277" t="s">
        <v>80</v>
      </c>
      <c r="AV691" s="16" t="s">
        <v>133</v>
      </c>
      <c r="AW691" s="16" t="s">
        <v>33</v>
      </c>
      <c r="AX691" s="16" t="s">
        <v>72</v>
      </c>
      <c r="AY691" s="277" t="s">
        <v>123</v>
      </c>
    </row>
    <row r="692" s="15" customFormat="1">
      <c r="A692" s="15"/>
      <c r="B692" s="247"/>
      <c r="C692" s="248"/>
      <c r="D692" s="227" t="s">
        <v>187</v>
      </c>
      <c r="E692" s="249" t="s">
        <v>19</v>
      </c>
      <c r="F692" s="250" t="s">
        <v>205</v>
      </c>
      <c r="G692" s="248"/>
      <c r="H692" s="251">
        <v>83.668000000000006</v>
      </c>
      <c r="I692" s="252"/>
      <c r="J692" s="248"/>
      <c r="K692" s="248"/>
      <c r="L692" s="253"/>
      <c r="M692" s="254"/>
      <c r="N692" s="255"/>
      <c r="O692" s="255"/>
      <c r="P692" s="255"/>
      <c r="Q692" s="255"/>
      <c r="R692" s="255"/>
      <c r="S692" s="255"/>
      <c r="T692" s="256"/>
      <c r="U692" s="15"/>
      <c r="V692" s="15"/>
      <c r="W692" s="15"/>
      <c r="X692" s="15"/>
      <c r="Y692" s="15"/>
      <c r="Z692" s="15"/>
      <c r="AA692" s="15"/>
      <c r="AB692" s="15"/>
      <c r="AC692" s="15"/>
      <c r="AD692" s="15"/>
      <c r="AE692" s="15"/>
      <c r="AT692" s="257" t="s">
        <v>187</v>
      </c>
      <c r="AU692" s="257" t="s">
        <v>80</v>
      </c>
      <c r="AV692" s="15" t="s">
        <v>122</v>
      </c>
      <c r="AW692" s="15" t="s">
        <v>33</v>
      </c>
      <c r="AX692" s="15" t="s">
        <v>80</v>
      </c>
      <c r="AY692" s="257" t="s">
        <v>123</v>
      </c>
    </row>
    <row r="693" s="2" customFormat="1" ht="33" customHeight="1">
      <c r="A693" s="41"/>
      <c r="B693" s="42"/>
      <c r="C693" s="199" t="s">
        <v>951</v>
      </c>
      <c r="D693" s="199" t="s">
        <v>124</v>
      </c>
      <c r="E693" s="200" t="s">
        <v>952</v>
      </c>
      <c r="F693" s="201" t="s">
        <v>953</v>
      </c>
      <c r="G693" s="202" t="s">
        <v>185</v>
      </c>
      <c r="H693" s="203">
        <v>23.289000000000001</v>
      </c>
      <c r="I693" s="204"/>
      <c r="J693" s="205">
        <f>ROUND(I693*H693,2)</f>
        <v>0</v>
      </c>
      <c r="K693" s="201" t="s">
        <v>253</v>
      </c>
      <c r="L693" s="47"/>
      <c r="M693" s="206" t="s">
        <v>19</v>
      </c>
      <c r="N693" s="207" t="s">
        <v>43</v>
      </c>
      <c r="O693" s="87"/>
      <c r="P693" s="208">
        <f>O693*H693</f>
        <v>0</v>
      </c>
      <c r="Q693" s="208">
        <v>0</v>
      </c>
      <c r="R693" s="208">
        <f>Q693*H693</f>
        <v>0</v>
      </c>
      <c r="S693" s="208">
        <v>0</v>
      </c>
      <c r="T693" s="209">
        <f>S693*H693</f>
        <v>0</v>
      </c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R693" s="210" t="s">
        <v>244</v>
      </c>
      <c r="AT693" s="210" t="s">
        <v>124</v>
      </c>
      <c r="AU693" s="210" t="s">
        <v>80</v>
      </c>
      <c r="AY693" s="20" t="s">
        <v>123</v>
      </c>
      <c r="BE693" s="211">
        <f>IF(N693="základní",J693,0)</f>
        <v>0</v>
      </c>
      <c r="BF693" s="211">
        <f>IF(N693="snížená",J693,0)</f>
        <v>0</v>
      </c>
      <c r="BG693" s="211">
        <f>IF(N693="zákl. přenesená",J693,0)</f>
        <v>0</v>
      </c>
      <c r="BH693" s="211">
        <f>IF(N693="sníž. přenesená",J693,0)</f>
        <v>0</v>
      </c>
      <c r="BI693" s="211">
        <f>IF(N693="nulová",J693,0)</f>
        <v>0</v>
      </c>
      <c r="BJ693" s="20" t="s">
        <v>80</v>
      </c>
      <c r="BK693" s="211">
        <f>ROUND(I693*H693,2)</f>
        <v>0</v>
      </c>
      <c r="BL693" s="20" t="s">
        <v>244</v>
      </c>
      <c r="BM693" s="210" t="s">
        <v>954</v>
      </c>
    </row>
    <row r="694" s="2" customFormat="1">
      <c r="A694" s="41"/>
      <c r="B694" s="42"/>
      <c r="C694" s="43"/>
      <c r="D694" s="259" t="s">
        <v>255</v>
      </c>
      <c r="E694" s="43"/>
      <c r="F694" s="260" t="s">
        <v>955</v>
      </c>
      <c r="G694" s="43"/>
      <c r="H694" s="43"/>
      <c r="I694" s="261"/>
      <c r="J694" s="43"/>
      <c r="K694" s="43"/>
      <c r="L694" s="47"/>
      <c r="M694" s="265"/>
      <c r="N694" s="266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255</v>
      </c>
      <c r="AU694" s="20" t="s">
        <v>80</v>
      </c>
    </row>
    <row r="695" s="13" customFormat="1">
      <c r="A695" s="13"/>
      <c r="B695" s="225"/>
      <c r="C695" s="226"/>
      <c r="D695" s="227" t="s">
        <v>187</v>
      </c>
      <c r="E695" s="228" t="s">
        <v>19</v>
      </c>
      <c r="F695" s="229" t="s">
        <v>381</v>
      </c>
      <c r="G695" s="226"/>
      <c r="H695" s="228" t="s">
        <v>19</v>
      </c>
      <c r="I695" s="230"/>
      <c r="J695" s="226"/>
      <c r="K695" s="226"/>
      <c r="L695" s="231"/>
      <c r="M695" s="232"/>
      <c r="N695" s="233"/>
      <c r="O695" s="233"/>
      <c r="P695" s="233"/>
      <c r="Q695" s="233"/>
      <c r="R695" s="233"/>
      <c r="S695" s="233"/>
      <c r="T695" s="234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5" t="s">
        <v>187</v>
      </c>
      <c r="AU695" s="235" t="s">
        <v>80</v>
      </c>
      <c r="AV695" s="13" t="s">
        <v>80</v>
      </c>
      <c r="AW695" s="13" t="s">
        <v>33</v>
      </c>
      <c r="AX695" s="13" t="s">
        <v>72</v>
      </c>
      <c r="AY695" s="235" t="s">
        <v>123</v>
      </c>
    </row>
    <row r="696" s="13" customFormat="1">
      <c r="A696" s="13"/>
      <c r="B696" s="225"/>
      <c r="C696" s="226"/>
      <c r="D696" s="227" t="s">
        <v>187</v>
      </c>
      <c r="E696" s="228" t="s">
        <v>19</v>
      </c>
      <c r="F696" s="229" t="s">
        <v>956</v>
      </c>
      <c r="G696" s="226"/>
      <c r="H696" s="228" t="s">
        <v>19</v>
      </c>
      <c r="I696" s="230"/>
      <c r="J696" s="226"/>
      <c r="K696" s="226"/>
      <c r="L696" s="231"/>
      <c r="M696" s="232"/>
      <c r="N696" s="233"/>
      <c r="O696" s="233"/>
      <c r="P696" s="233"/>
      <c r="Q696" s="233"/>
      <c r="R696" s="233"/>
      <c r="S696" s="233"/>
      <c r="T696" s="234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5" t="s">
        <v>187</v>
      </c>
      <c r="AU696" s="235" t="s">
        <v>80</v>
      </c>
      <c r="AV696" s="13" t="s">
        <v>80</v>
      </c>
      <c r="AW696" s="13" t="s">
        <v>33</v>
      </c>
      <c r="AX696" s="13" t="s">
        <v>72</v>
      </c>
      <c r="AY696" s="235" t="s">
        <v>123</v>
      </c>
    </row>
    <row r="697" s="13" customFormat="1">
      <c r="A697" s="13"/>
      <c r="B697" s="225"/>
      <c r="C697" s="226"/>
      <c r="D697" s="227" t="s">
        <v>187</v>
      </c>
      <c r="E697" s="228" t="s">
        <v>19</v>
      </c>
      <c r="F697" s="229" t="s">
        <v>957</v>
      </c>
      <c r="G697" s="226"/>
      <c r="H697" s="228" t="s">
        <v>19</v>
      </c>
      <c r="I697" s="230"/>
      <c r="J697" s="226"/>
      <c r="K697" s="226"/>
      <c r="L697" s="231"/>
      <c r="M697" s="232"/>
      <c r="N697" s="233"/>
      <c r="O697" s="233"/>
      <c r="P697" s="233"/>
      <c r="Q697" s="233"/>
      <c r="R697" s="233"/>
      <c r="S697" s="233"/>
      <c r="T697" s="234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35" t="s">
        <v>187</v>
      </c>
      <c r="AU697" s="235" t="s">
        <v>80</v>
      </c>
      <c r="AV697" s="13" t="s">
        <v>80</v>
      </c>
      <c r="AW697" s="13" t="s">
        <v>33</v>
      </c>
      <c r="AX697" s="13" t="s">
        <v>72</v>
      </c>
      <c r="AY697" s="235" t="s">
        <v>123</v>
      </c>
    </row>
    <row r="698" s="14" customFormat="1">
      <c r="A698" s="14"/>
      <c r="B698" s="236"/>
      <c r="C698" s="237"/>
      <c r="D698" s="227" t="s">
        <v>187</v>
      </c>
      <c r="E698" s="238" t="s">
        <v>19</v>
      </c>
      <c r="F698" s="239" t="s">
        <v>958</v>
      </c>
      <c r="G698" s="237"/>
      <c r="H698" s="240">
        <v>23.289000000000001</v>
      </c>
      <c r="I698" s="241"/>
      <c r="J698" s="237"/>
      <c r="K698" s="237"/>
      <c r="L698" s="242"/>
      <c r="M698" s="243"/>
      <c r="N698" s="244"/>
      <c r="O698" s="244"/>
      <c r="P698" s="244"/>
      <c r="Q698" s="244"/>
      <c r="R698" s="244"/>
      <c r="S698" s="244"/>
      <c r="T698" s="245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46" t="s">
        <v>187</v>
      </c>
      <c r="AU698" s="246" t="s">
        <v>80</v>
      </c>
      <c r="AV698" s="14" t="s">
        <v>82</v>
      </c>
      <c r="AW698" s="14" t="s">
        <v>33</v>
      </c>
      <c r="AX698" s="14" t="s">
        <v>72</v>
      </c>
      <c r="AY698" s="246" t="s">
        <v>123</v>
      </c>
    </row>
    <row r="699" s="15" customFormat="1">
      <c r="A699" s="15"/>
      <c r="B699" s="247"/>
      <c r="C699" s="248"/>
      <c r="D699" s="227" t="s">
        <v>187</v>
      </c>
      <c r="E699" s="249" t="s">
        <v>19</v>
      </c>
      <c r="F699" s="250" t="s">
        <v>205</v>
      </c>
      <c r="G699" s="248"/>
      <c r="H699" s="251">
        <v>23.289000000000001</v>
      </c>
      <c r="I699" s="252"/>
      <c r="J699" s="248"/>
      <c r="K699" s="248"/>
      <c r="L699" s="253"/>
      <c r="M699" s="254"/>
      <c r="N699" s="255"/>
      <c r="O699" s="255"/>
      <c r="P699" s="255"/>
      <c r="Q699" s="255"/>
      <c r="R699" s="255"/>
      <c r="S699" s="255"/>
      <c r="T699" s="256"/>
      <c r="U699" s="15"/>
      <c r="V699" s="15"/>
      <c r="W699" s="15"/>
      <c r="X699" s="15"/>
      <c r="Y699" s="15"/>
      <c r="Z699" s="15"/>
      <c r="AA699" s="15"/>
      <c r="AB699" s="15"/>
      <c r="AC699" s="15"/>
      <c r="AD699" s="15"/>
      <c r="AE699" s="15"/>
      <c r="AT699" s="257" t="s">
        <v>187</v>
      </c>
      <c r="AU699" s="257" t="s">
        <v>80</v>
      </c>
      <c r="AV699" s="15" t="s">
        <v>122</v>
      </c>
      <c r="AW699" s="15" t="s">
        <v>33</v>
      </c>
      <c r="AX699" s="15" t="s">
        <v>80</v>
      </c>
      <c r="AY699" s="257" t="s">
        <v>123</v>
      </c>
    </row>
    <row r="700" s="2" customFormat="1" ht="16.5" customHeight="1">
      <c r="A700" s="41"/>
      <c r="B700" s="42"/>
      <c r="C700" s="279" t="s">
        <v>959</v>
      </c>
      <c r="D700" s="279" t="s">
        <v>785</v>
      </c>
      <c r="E700" s="280" t="s">
        <v>960</v>
      </c>
      <c r="F700" s="281" t="s">
        <v>961</v>
      </c>
      <c r="G700" s="282" t="s">
        <v>185</v>
      </c>
      <c r="H700" s="283">
        <v>25.617999999999999</v>
      </c>
      <c r="I700" s="284"/>
      <c r="J700" s="285">
        <f>ROUND(I700*H700,2)</f>
        <v>0</v>
      </c>
      <c r="K700" s="281" t="s">
        <v>19</v>
      </c>
      <c r="L700" s="286"/>
      <c r="M700" s="287" t="s">
        <v>19</v>
      </c>
      <c r="N700" s="288" t="s">
        <v>43</v>
      </c>
      <c r="O700" s="87"/>
      <c r="P700" s="208">
        <f>O700*H700</f>
        <v>0</v>
      </c>
      <c r="Q700" s="208">
        <v>0.0073000000000000001</v>
      </c>
      <c r="R700" s="208">
        <f>Q700*H700</f>
        <v>0.18701139999999999</v>
      </c>
      <c r="S700" s="208">
        <v>0</v>
      </c>
      <c r="T700" s="209">
        <f>S700*H700</f>
        <v>0</v>
      </c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R700" s="210" t="s">
        <v>451</v>
      </c>
      <c r="AT700" s="210" t="s">
        <v>785</v>
      </c>
      <c r="AU700" s="210" t="s">
        <v>80</v>
      </c>
      <c r="AY700" s="20" t="s">
        <v>123</v>
      </c>
      <c r="BE700" s="211">
        <f>IF(N700="základní",J700,0)</f>
        <v>0</v>
      </c>
      <c r="BF700" s="211">
        <f>IF(N700="snížená",J700,0)</f>
        <v>0</v>
      </c>
      <c r="BG700" s="211">
        <f>IF(N700="zákl. přenesená",J700,0)</f>
        <v>0</v>
      </c>
      <c r="BH700" s="211">
        <f>IF(N700="sníž. přenesená",J700,0)</f>
        <v>0</v>
      </c>
      <c r="BI700" s="211">
        <f>IF(N700="nulová",J700,0)</f>
        <v>0</v>
      </c>
      <c r="BJ700" s="20" t="s">
        <v>80</v>
      </c>
      <c r="BK700" s="211">
        <f>ROUND(I700*H700,2)</f>
        <v>0</v>
      </c>
      <c r="BL700" s="20" t="s">
        <v>244</v>
      </c>
      <c r="BM700" s="210" t="s">
        <v>962</v>
      </c>
    </row>
    <row r="701" s="14" customFormat="1">
      <c r="A701" s="14"/>
      <c r="B701" s="236"/>
      <c r="C701" s="237"/>
      <c r="D701" s="227" t="s">
        <v>187</v>
      </c>
      <c r="E701" s="237"/>
      <c r="F701" s="239" t="s">
        <v>963</v>
      </c>
      <c r="G701" s="237"/>
      <c r="H701" s="240">
        <v>25.617999999999999</v>
      </c>
      <c r="I701" s="241"/>
      <c r="J701" s="237"/>
      <c r="K701" s="237"/>
      <c r="L701" s="242"/>
      <c r="M701" s="243"/>
      <c r="N701" s="244"/>
      <c r="O701" s="244"/>
      <c r="P701" s="244"/>
      <c r="Q701" s="244"/>
      <c r="R701" s="244"/>
      <c r="S701" s="244"/>
      <c r="T701" s="245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46" t="s">
        <v>187</v>
      </c>
      <c r="AU701" s="246" t="s">
        <v>80</v>
      </c>
      <c r="AV701" s="14" t="s">
        <v>82</v>
      </c>
      <c r="AW701" s="14" t="s">
        <v>4</v>
      </c>
      <c r="AX701" s="14" t="s">
        <v>80</v>
      </c>
      <c r="AY701" s="246" t="s">
        <v>123</v>
      </c>
    </row>
    <row r="702" s="2" customFormat="1" ht="24.15" customHeight="1">
      <c r="A702" s="41"/>
      <c r="B702" s="42"/>
      <c r="C702" s="199" t="s">
        <v>964</v>
      </c>
      <c r="D702" s="199" t="s">
        <v>124</v>
      </c>
      <c r="E702" s="200" t="s">
        <v>965</v>
      </c>
      <c r="F702" s="201" t="s">
        <v>966</v>
      </c>
      <c r="G702" s="202" t="s">
        <v>814</v>
      </c>
      <c r="H702" s="203">
        <v>1</v>
      </c>
      <c r="I702" s="204"/>
      <c r="J702" s="205">
        <f>ROUND(I702*H702,2)</f>
        <v>0</v>
      </c>
      <c r="K702" s="201" t="s">
        <v>253</v>
      </c>
      <c r="L702" s="47"/>
      <c r="M702" s="206" t="s">
        <v>19</v>
      </c>
      <c r="N702" s="207" t="s">
        <v>43</v>
      </c>
      <c r="O702" s="87"/>
      <c r="P702" s="208">
        <f>O702*H702</f>
        <v>0</v>
      </c>
      <c r="Q702" s="208">
        <v>0</v>
      </c>
      <c r="R702" s="208">
        <f>Q702*H702</f>
        <v>0</v>
      </c>
      <c r="S702" s="208">
        <v>0.024</v>
      </c>
      <c r="T702" s="209">
        <f>S702*H702</f>
        <v>0.024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10" t="s">
        <v>244</v>
      </c>
      <c r="AT702" s="210" t="s">
        <v>124</v>
      </c>
      <c r="AU702" s="210" t="s">
        <v>80</v>
      </c>
      <c r="AY702" s="20" t="s">
        <v>123</v>
      </c>
      <c r="BE702" s="211">
        <f>IF(N702="základní",J702,0)</f>
        <v>0</v>
      </c>
      <c r="BF702" s="211">
        <f>IF(N702="snížená",J702,0)</f>
        <v>0</v>
      </c>
      <c r="BG702" s="211">
        <f>IF(N702="zákl. přenesená",J702,0)</f>
        <v>0</v>
      </c>
      <c r="BH702" s="211">
        <f>IF(N702="sníž. přenesená",J702,0)</f>
        <v>0</v>
      </c>
      <c r="BI702" s="211">
        <f>IF(N702="nulová",J702,0)</f>
        <v>0</v>
      </c>
      <c r="BJ702" s="20" t="s">
        <v>80</v>
      </c>
      <c r="BK702" s="211">
        <f>ROUND(I702*H702,2)</f>
        <v>0</v>
      </c>
      <c r="BL702" s="20" t="s">
        <v>244</v>
      </c>
      <c r="BM702" s="210" t="s">
        <v>967</v>
      </c>
    </row>
    <row r="703" s="2" customFormat="1">
      <c r="A703" s="41"/>
      <c r="B703" s="42"/>
      <c r="C703" s="43"/>
      <c r="D703" s="259" t="s">
        <v>255</v>
      </c>
      <c r="E703" s="43"/>
      <c r="F703" s="260" t="s">
        <v>968</v>
      </c>
      <c r="G703" s="43"/>
      <c r="H703" s="43"/>
      <c r="I703" s="261"/>
      <c r="J703" s="43"/>
      <c r="K703" s="43"/>
      <c r="L703" s="47"/>
      <c r="M703" s="265"/>
      <c r="N703" s="266"/>
      <c r="O703" s="87"/>
      <c r="P703" s="87"/>
      <c r="Q703" s="87"/>
      <c r="R703" s="87"/>
      <c r="S703" s="87"/>
      <c r="T703" s="88"/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T703" s="20" t="s">
        <v>255</v>
      </c>
      <c r="AU703" s="20" t="s">
        <v>80</v>
      </c>
    </row>
    <row r="704" s="13" customFormat="1">
      <c r="A704" s="13"/>
      <c r="B704" s="225"/>
      <c r="C704" s="226"/>
      <c r="D704" s="227" t="s">
        <v>187</v>
      </c>
      <c r="E704" s="228" t="s">
        <v>19</v>
      </c>
      <c r="F704" s="229" t="s">
        <v>469</v>
      </c>
      <c r="G704" s="226"/>
      <c r="H704" s="228" t="s">
        <v>19</v>
      </c>
      <c r="I704" s="230"/>
      <c r="J704" s="226"/>
      <c r="K704" s="226"/>
      <c r="L704" s="231"/>
      <c r="M704" s="232"/>
      <c r="N704" s="233"/>
      <c r="O704" s="233"/>
      <c r="P704" s="233"/>
      <c r="Q704" s="233"/>
      <c r="R704" s="233"/>
      <c r="S704" s="233"/>
      <c r="T704" s="234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5" t="s">
        <v>187</v>
      </c>
      <c r="AU704" s="235" t="s">
        <v>80</v>
      </c>
      <c r="AV704" s="13" t="s">
        <v>80</v>
      </c>
      <c r="AW704" s="13" t="s">
        <v>33</v>
      </c>
      <c r="AX704" s="13" t="s">
        <v>72</v>
      </c>
      <c r="AY704" s="235" t="s">
        <v>123</v>
      </c>
    </row>
    <row r="705" s="13" customFormat="1">
      <c r="A705" s="13"/>
      <c r="B705" s="225"/>
      <c r="C705" s="226"/>
      <c r="D705" s="227" t="s">
        <v>187</v>
      </c>
      <c r="E705" s="228" t="s">
        <v>19</v>
      </c>
      <c r="F705" s="229" t="s">
        <v>470</v>
      </c>
      <c r="G705" s="226"/>
      <c r="H705" s="228" t="s">
        <v>19</v>
      </c>
      <c r="I705" s="230"/>
      <c r="J705" s="226"/>
      <c r="K705" s="226"/>
      <c r="L705" s="231"/>
      <c r="M705" s="232"/>
      <c r="N705" s="233"/>
      <c r="O705" s="233"/>
      <c r="P705" s="233"/>
      <c r="Q705" s="233"/>
      <c r="R705" s="233"/>
      <c r="S705" s="233"/>
      <c r="T705" s="234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5" t="s">
        <v>187</v>
      </c>
      <c r="AU705" s="235" t="s">
        <v>80</v>
      </c>
      <c r="AV705" s="13" t="s">
        <v>80</v>
      </c>
      <c r="AW705" s="13" t="s">
        <v>33</v>
      </c>
      <c r="AX705" s="13" t="s">
        <v>72</v>
      </c>
      <c r="AY705" s="235" t="s">
        <v>123</v>
      </c>
    </row>
    <row r="706" s="13" customFormat="1">
      <c r="A706" s="13"/>
      <c r="B706" s="225"/>
      <c r="C706" s="226"/>
      <c r="D706" s="227" t="s">
        <v>187</v>
      </c>
      <c r="E706" s="228" t="s">
        <v>19</v>
      </c>
      <c r="F706" s="229" t="s">
        <v>471</v>
      </c>
      <c r="G706" s="226"/>
      <c r="H706" s="228" t="s">
        <v>19</v>
      </c>
      <c r="I706" s="230"/>
      <c r="J706" s="226"/>
      <c r="K706" s="226"/>
      <c r="L706" s="231"/>
      <c r="M706" s="232"/>
      <c r="N706" s="233"/>
      <c r="O706" s="233"/>
      <c r="P706" s="233"/>
      <c r="Q706" s="233"/>
      <c r="R706" s="233"/>
      <c r="S706" s="233"/>
      <c r="T706" s="234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5" t="s">
        <v>187</v>
      </c>
      <c r="AU706" s="235" t="s">
        <v>80</v>
      </c>
      <c r="AV706" s="13" t="s">
        <v>80</v>
      </c>
      <c r="AW706" s="13" t="s">
        <v>33</v>
      </c>
      <c r="AX706" s="13" t="s">
        <v>72</v>
      </c>
      <c r="AY706" s="235" t="s">
        <v>123</v>
      </c>
    </row>
    <row r="707" s="14" customFormat="1">
      <c r="A707" s="14"/>
      <c r="B707" s="236"/>
      <c r="C707" s="237"/>
      <c r="D707" s="227" t="s">
        <v>187</v>
      </c>
      <c r="E707" s="238" t="s">
        <v>19</v>
      </c>
      <c r="F707" s="239" t="s">
        <v>80</v>
      </c>
      <c r="G707" s="237"/>
      <c r="H707" s="240">
        <v>1</v>
      </c>
      <c r="I707" s="241"/>
      <c r="J707" s="237"/>
      <c r="K707" s="237"/>
      <c r="L707" s="242"/>
      <c r="M707" s="243"/>
      <c r="N707" s="244"/>
      <c r="O707" s="244"/>
      <c r="P707" s="244"/>
      <c r="Q707" s="244"/>
      <c r="R707" s="244"/>
      <c r="S707" s="244"/>
      <c r="T707" s="245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46" t="s">
        <v>187</v>
      </c>
      <c r="AU707" s="246" t="s">
        <v>80</v>
      </c>
      <c r="AV707" s="14" t="s">
        <v>82</v>
      </c>
      <c r="AW707" s="14" t="s">
        <v>33</v>
      </c>
      <c r="AX707" s="14" t="s">
        <v>80</v>
      </c>
      <c r="AY707" s="246" t="s">
        <v>123</v>
      </c>
    </row>
    <row r="708" s="2" customFormat="1" ht="49.05" customHeight="1">
      <c r="A708" s="41"/>
      <c r="B708" s="42"/>
      <c r="C708" s="199" t="s">
        <v>969</v>
      </c>
      <c r="D708" s="199" t="s">
        <v>124</v>
      </c>
      <c r="E708" s="200" t="s">
        <v>970</v>
      </c>
      <c r="F708" s="201" t="s">
        <v>971</v>
      </c>
      <c r="G708" s="202" t="s">
        <v>519</v>
      </c>
      <c r="H708" s="203">
        <v>0.187</v>
      </c>
      <c r="I708" s="204"/>
      <c r="J708" s="205">
        <f>ROUND(I708*H708,2)</f>
        <v>0</v>
      </c>
      <c r="K708" s="201" t="s">
        <v>253</v>
      </c>
      <c r="L708" s="47"/>
      <c r="M708" s="206" t="s">
        <v>19</v>
      </c>
      <c r="N708" s="207" t="s">
        <v>43</v>
      </c>
      <c r="O708" s="87"/>
      <c r="P708" s="208">
        <f>O708*H708</f>
        <v>0</v>
      </c>
      <c r="Q708" s="208">
        <v>0</v>
      </c>
      <c r="R708" s="208">
        <f>Q708*H708</f>
        <v>0</v>
      </c>
      <c r="S708" s="208">
        <v>0</v>
      </c>
      <c r="T708" s="209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10" t="s">
        <v>244</v>
      </c>
      <c r="AT708" s="210" t="s">
        <v>124</v>
      </c>
      <c r="AU708" s="210" t="s">
        <v>80</v>
      </c>
      <c r="AY708" s="20" t="s">
        <v>123</v>
      </c>
      <c r="BE708" s="211">
        <f>IF(N708="základní",J708,0)</f>
        <v>0</v>
      </c>
      <c r="BF708" s="211">
        <f>IF(N708="snížená",J708,0)</f>
        <v>0</v>
      </c>
      <c r="BG708" s="211">
        <f>IF(N708="zákl. přenesená",J708,0)</f>
        <v>0</v>
      </c>
      <c r="BH708" s="211">
        <f>IF(N708="sníž. přenesená",J708,0)</f>
        <v>0</v>
      </c>
      <c r="BI708" s="211">
        <f>IF(N708="nulová",J708,0)</f>
        <v>0</v>
      </c>
      <c r="BJ708" s="20" t="s">
        <v>80</v>
      </c>
      <c r="BK708" s="211">
        <f>ROUND(I708*H708,2)</f>
        <v>0</v>
      </c>
      <c r="BL708" s="20" t="s">
        <v>244</v>
      </c>
      <c r="BM708" s="210" t="s">
        <v>972</v>
      </c>
    </row>
    <row r="709" s="2" customFormat="1">
      <c r="A709" s="41"/>
      <c r="B709" s="42"/>
      <c r="C709" s="43"/>
      <c r="D709" s="259" t="s">
        <v>255</v>
      </c>
      <c r="E709" s="43"/>
      <c r="F709" s="260" t="s">
        <v>973</v>
      </c>
      <c r="G709" s="43"/>
      <c r="H709" s="43"/>
      <c r="I709" s="261"/>
      <c r="J709" s="43"/>
      <c r="K709" s="43"/>
      <c r="L709" s="47"/>
      <c r="M709" s="265"/>
      <c r="N709" s="266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255</v>
      </c>
      <c r="AU709" s="20" t="s">
        <v>80</v>
      </c>
    </row>
    <row r="710" s="11" customFormat="1" ht="25.92" customHeight="1">
      <c r="A710" s="11"/>
      <c r="B710" s="185"/>
      <c r="C710" s="186"/>
      <c r="D710" s="187" t="s">
        <v>71</v>
      </c>
      <c r="E710" s="188" t="s">
        <v>974</v>
      </c>
      <c r="F710" s="188" t="s">
        <v>975</v>
      </c>
      <c r="G710" s="186"/>
      <c r="H710" s="186"/>
      <c r="I710" s="189"/>
      <c r="J710" s="190">
        <f>BK710</f>
        <v>0</v>
      </c>
      <c r="K710" s="186"/>
      <c r="L710" s="191"/>
      <c r="M710" s="192"/>
      <c r="N710" s="193"/>
      <c r="O710" s="193"/>
      <c r="P710" s="194">
        <f>SUM(P711:P717)</f>
        <v>0</v>
      </c>
      <c r="Q710" s="193"/>
      <c r="R710" s="194">
        <f>SUM(R711:R717)</f>
        <v>0.0023800000000000002</v>
      </c>
      <c r="S710" s="193"/>
      <c r="T710" s="195">
        <f>SUM(T711:T717)</f>
        <v>0</v>
      </c>
      <c r="U710" s="11"/>
      <c r="V710" s="11"/>
      <c r="W710" s="11"/>
      <c r="X710" s="11"/>
      <c r="Y710" s="11"/>
      <c r="Z710" s="11"/>
      <c r="AA710" s="11"/>
      <c r="AB710" s="11"/>
      <c r="AC710" s="11"/>
      <c r="AD710" s="11"/>
      <c r="AE710" s="11"/>
      <c r="AR710" s="196" t="s">
        <v>82</v>
      </c>
      <c r="AT710" s="197" t="s">
        <v>71</v>
      </c>
      <c r="AU710" s="197" t="s">
        <v>72</v>
      </c>
      <c r="AY710" s="196" t="s">
        <v>123</v>
      </c>
      <c r="BK710" s="198">
        <f>SUM(BK711:BK717)</f>
        <v>0</v>
      </c>
    </row>
    <row r="711" s="2" customFormat="1" ht="37.8" customHeight="1">
      <c r="A711" s="41"/>
      <c r="B711" s="42"/>
      <c r="C711" s="199" t="s">
        <v>976</v>
      </c>
      <c r="D711" s="199" t="s">
        <v>124</v>
      </c>
      <c r="E711" s="200" t="s">
        <v>977</v>
      </c>
      <c r="F711" s="201" t="s">
        <v>978</v>
      </c>
      <c r="G711" s="202" t="s">
        <v>192</v>
      </c>
      <c r="H711" s="203">
        <v>1</v>
      </c>
      <c r="I711" s="204"/>
      <c r="J711" s="205">
        <f>ROUND(I711*H711,2)</f>
        <v>0</v>
      </c>
      <c r="K711" s="201" t="s">
        <v>19</v>
      </c>
      <c r="L711" s="47"/>
      <c r="M711" s="206" t="s">
        <v>19</v>
      </c>
      <c r="N711" s="207" t="s">
        <v>43</v>
      </c>
      <c r="O711" s="87"/>
      <c r="P711" s="208">
        <f>O711*H711</f>
        <v>0</v>
      </c>
      <c r="Q711" s="208">
        <v>0.0023800000000000002</v>
      </c>
      <c r="R711" s="208">
        <f>Q711*H711</f>
        <v>0.0023800000000000002</v>
      </c>
      <c r="S711" s="208">
        <v>0</v>
      </c>
      <c r="T711" s="209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10" t="s">
        <v>244</v>
      </c>
      <c r="AT711" s="210" t="s">
        <v>124</v>
      </c>
      <c r="AU711" s="210" t="s">
        <v>80</v>
      </c>
      <c r="AY711" s="20" t="s">
        <v>123</v>
      </c>
      <c r="BE711" s="211">
        <f>IF(N711="základní",J711,0)</f>
        <v>0</v>
      </c>
      <c r="BF711" s="211">
        <f>IF(N711="snížená",J711,0)</f>
        <v>0</v>
      </c>
      <c r="BG711" s="211">
        <f>IF(N711="zákl. přenesená",J711,0)</f>
        <v>0</v>
      </c>
      <c r="BH711" s="211">
        <f>IF(N711="sníž. přenesená",J711,0)</f>
        <v>0</v>
      </c>
      <c r="BI711" s="211">
        <f>IF(N711="nulová",J711,0)</f>
        <v>0</v>
      </c>
      <c r="BJ711" s="20" t="s">
        <v>80</v>
      </c>
      <c r="BK711" s="211">
        <f>ROUND(I711*H711,2)</f>
        <v>0</v>
      </c>
      <c r="BL711" s="20" t="s">
        <v>244</v>
      </c>
      <c r="BM711" s="210" t="s">
        <v>979</v>
      </c>
    </row>
    <row r="712" s="13" customFormat="1">
      <c r="A712" s="13"/>
      <c r="B712" s="225"/>
      <c r="C712" s="226"/>
      <c r="D712" s="227" t="s">
        <v>187</v>
      </c>
      <c r="E712" s="228" t="s">
        <v>19</v>
      </c>
      <c r="F712" s="229" t="s">
        <v>381</v>
      </c>
      <c r="G712" s="226"/>
      <c r="H712" s="228" t="s">
        <v>19</v>
      </c>
      <c r="I712" s="230"/>
      <c r="J712" s="226"/>
      <c r="K712" s="226"/>
      <c r="L712" s="231"/>
      <c r="M712" s="232"/>
      <c r="N712" s="233"/>
      <c r="O712" s="233"/>
      <c r="P712" s="233"/>
      <c r="Q712" s="233"/>
      <c r="R712" s="233"/>
      <c r="S712" s="233"/>
      <c r="T712" s="234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5" t="s">
        <v>187</v>
      </c>
      <c r="AU712" s="235" t="s">
        <v>80</v>
      </c>
      <c r="AV712" s="13" t="s">
        <v>80</v>
      </c>
      <c r="AW712" s="13" t="s">
        <v>33</v>
      </c>
      <c r="AX712" s="13" t="s">
        <v>72</v>
      </c>
      <c r="AY712" s="235" t="s">
        <v>123</v>
      </c>
    </row>
    <row r="713" s="13" customFormat="1">
      <c r="A713" s="13"/>
      <c r="B713" s="225"/>
      <c r="C713" s="226"/>
      <c r="D713" s="227" t="s">
        <v>187</v>
      </c>
      <c r="E713" s="228" t="s">
        <v>19</v>
      </c>
      <c r="F713" s="229" t="s">
        <v>980</v>
      </c>
      <c r="G713" s="226"/>
      <c r="H713" s="228" t="s">
        <v>19</v>
      </c>
      <c r="I713" s="230"/>
      <c r="J713" s="226"/>
      <c r="K713" s="226"/>
      <c r="L713" s="231"/>
      <c r="M713" s="232"/>
      <c r="N713" s="233"/>
      <c r="O713" s="233"/>
      <c r="P713" s="233"/>
      <c r="Q713" s="233"/>
      <c r="R713" s="233"/>
      <c r="S713" s="233"/>
      <c r="T713" s="234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5" t="s">
        <v>187</v>
      </c>
      <c r="AU713" s="235" t="s">
        <v>80</v>
      </c>
      <c r="AV713" s="13" t="s">
        <v>80</v>
      </c>
      <c r="AW713" s="13" t="s">
        <v>33</v>
      </c>
      <c r="AX713" s="13" t="s">
        <v>72</v>
      </c>
      <c r="AY713" s="235" t="s">
        <v>123</v>
      </c>
    </row>
    <row r="714" s="13" customFormat="1">
      <c r="A714" s="13"/>
      <c r="B714" s="225"/>
      <c r="C714" s="226"/>
      <c r="D714" s="227" t="s">
        <v>187</v>
      </c>
      <c r="E714" s="228" t="s">
        <v>19</v>
      </c>
      <c r="F714" s="229" t="s">
        <v>981</v>
      </c>
      <c r="G714" s="226"/>
      <c r="H714" s="228" t="s">
        <v>19</v>
      </c>
      <c r="I714" s="230"/>
      <c r="J714" s="226"/>
      <c r="K714" s="226"/>
      <c r="L714" s="231"/>
      <c r="M714" s="232"/>
      <c r="N714" s="233"/>
      <c r="O714" s="233"/>
      <c r="P714" s="233"/>
      <c r="Q714" s="233"/>
      <c r="R714" s="233"/>
      <c r="S714" s="233"/>
      <c r="T714" s="234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35" t="s">
        <v>187</v>
      </c>
      <c r="AU714" s="235" t="s">
        <v>80</v>
      </c>
      <c r="AV714" s="13" t="s">
        <v>80</v>
      </c>
      <c r="AW714" s="13" t="s">
        <v>33</v>
      </c>
      <c r="AX714" s="13" t="s">
        <v>72</v>
      </c>
      <c r="AY714" s="235" t="s">
        <v>123</v>
      </c>
    </row>
    <row r="715" s="14" customFormat="1">
      <c r="A715" s="14"/>
      <c r="B715" s="236"/>
      <c r="C715" s="237"/>
      <c r="D715" s="227" t="s">
        <v>187</v>
      </c>
      <c r="E715" s="238" t="s">
        <v>19</v>
      </c>
      <c r="F715" s="239" t="s">
        <v>80</v>
      </c>
      <c r="G715" s="237"/>
      <c r="H715" s="240">
        <v>1</v>
      </c>
      <c r="I715" s="241"/>
      <c r="J715" s="237"/>
      <c r="K715" s="237"/>
      <c r="L715" s="242"/>
      <c r="M715" s="243"/>
      <c r="N715" s="244"/>
      <c r="O715" s="244"/>
      <c r="P715" s="244"/>
      <c r="Q715" s="244"/>
      <c r="R715" s="244"/>
      <c r="S715" s="244"/>
      <c r="T715" s="245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46" t="s">
        <v>187</v>
      </c>
      <c r="AU715" s="246" t="s">
        <v>80</v>
      </c>
      <c r="AV715" s="14" t="s">
        <v>82</v>
      </c>
      <c r="AW715" s="14" t="s">
        <v>33</v>
      </c>
      <c r="AX715" s="14" t="s">
        <v>80</v>
      </c>
      <c r="AY715" s="246" t="s">
        <v>123</v>
      </c>
    </row>
    <row r="716" s="2" customFormat="1" ht="49.05" customHeight="1">
      <c r="A716" s="41"/>
      <c r="B716" s="42"/>
      <c r="C716" s="199" t="s">
        <v>982</v>
      </c>
      <c r="D716" s="199" t="s">
        <v>124</v>
      </c>
      <c r="E716" s="200" t="s">
        <v>983</v>
      </c>
      <c r="F716" s="201" t="s">
        <v>984</v>
      </c>
      <c r="G716" s="202" t="s">
        <v>519</v>
      </c>
      <c r="H716" s="203">
        <v>0.002</v>
      </c>
      <c r="I716" s="204"/>
      <c r="J716" s="205">
        <f>ROUND(I716*H716,2)</f>
        <v>0</v>
      </c>
      <c r="K716" s="201" t="s">
        <v>253</v>
      </c>
      <c r="L716" s="47"/>
      <c r="M716" s="206" t="s">
        <v>19</v>
      </c>
      <c r="N716" s="207" t="s">
        <v>43</v>
      </c>
      <c r="O716" s="87"/>
      <c r="P716" s="208">
        <f>O716*H716</f>
        <v>0</v>
      </c>
      <c r="Q716" s="208">
        <v>0</v>
      </c>
      <c r="R716" s="208">
        <f>Q716*H716</f>
        <v>0</v>
      </c>
      <c r="S716" s="208">
        <v>0</v>
      </c>
      <c r="T716" s="209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10" t="s">
        <v>244</v>
      </c>
      <c r="AT716" s="210" t="s">
        <v>124</v>
      </c>
      <c r="AU716" s="210" t="s">
        <v>80</v>
      </c>
      <c r="AY716" s="20" t="s">
        <v>123</v>
      </c>
      <c r="BE716" s="211">
        <f>IF(N716="základní",J716,0)</f>
        <v>0</v>
      </c>
      <c r="BF716" s="211">
        <f>IF(N716="snížená",J716,0)</f>
        <v>0</v>
      </c>
      <c r="BG716" s="211">
        <f>IF(N716="zákl. přenesená",J716,0)</f>
        <v>0</v>
      </c>
      <c r="BH716" s="211">
        <f>IF(N716="sníž. přenesená",J716,0)</f>
        <v>0</v>
      </c>
      <c r="BI716" s="211">
        <f>IF(N716="nulová",J716,0)</f>
        <v>0</v>
      </c>
      <c r="BJ716" s="20" t="s">
        <v>80</v>
      </c>
      <c r="BK716" s="211">
        <f>ROUND(I716*H716,2)</f>
        <v>0</v>
      </c>
      <c r="BL716" s="20" t="s">
        <v>244</v>
      </c>
      <c r="BM716" s="210" t="s">
        <v>985</v>
      </c>
    </row>
    <row r="717" s="2" customFormat="1">
      <c r="A717" s="41"/>
      <c r="B717" s="42"/>
      <c r="C717" s="43"/>
      <c r="D717" s="259" t="s">
        <v>255</v>
      </c>
      <c r="E717" s="43"/>
      <c r="F717" s="260" t="s">
        <v>986</v>
      </c>
      <c r="G717" s="43"/>
      <c r="H717" s="43"/>
      <c r="I717" s="261"/>
      <c r="J717" s="43"/>
      <c r="K717" s="43"/>
      <c r="L717" s="47"/>
      <c r="M717" s="265"/>
      <c r="N717" s="266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255</v>
      </c>
      <c r="AU717" s="20" t="s">
        <v>80</v>
      </c>
    </row>
    <row r="718" s="11" customFormat="1" ht="25.92" customHeight="1">
      <c r="A718" s="11"/>
      <c r="B718" s="185"/>
      <c r="C718" s="186"/>
      <c r="D718" s="187" t="s">
        <v>71</v>
      </c>
      <c r="E718" s="188" t="s">
        <v>987</v>
      </c>
      <c r="F718" s="188" t="s">
        <v>988</v>
      </c>
      <c r="G718" s="186"/>
      <c r="H718" s="186"/>
      <c r="I718" s="189"/>
      <c r="J718" s="190">
        <f>BK718</f>
        <v>0</v>
      </c>
      <c r="K718" s="186"/>
      <c r="L718" s="191"/>
      <c r="M718" s="192"/>
      <c r="N718" s="193"/>
      <c r="O718" s="193"/>
      <c r="P718" s="194">
        <f>SUM(P719:P723)</f>
        <v>0</v>
      </c>
      <c r="Q718" s="193"/>
      <c r="R718" s="194">
        <f>SUM(R719:R723)</f>
        <v>0</v>
      </c>
      <c r="S718" s="193"/>
      <c r="T718" s="195">
        <f>SUM(T719:T723)</f>
        <v>0.1996</v>
      </c>
      <c r="U718" s="11"/>
      <c r="V718" s="11"/>
      <c r="W718" s="11"/>
      <c r="X718" s="11"/>
      <c r="Y718" s="11"/>
      <c r="Z718" s="11"/>
      <c r="AA718" s="11"/>
      <c r="AB718" s="11"/>
      <c r="AC718" s="11"/>
      <c r="AD718" s="11"/>
      <c r="AE718" s="11"/>
      <c r="AR718" s="196" t="s">
        <v>82</v>
      </c>
      <c r="AT718" s="197" t="s">
        <v>71</v>
      </c>
      <c r="AU718" s="197" t="s">
        <v>72</v>
      </c>
      <c r="AY718" s="196" t="s">
        <v>123</v>
      </c>
      <c r="BK718" s="198">
        <f>SUM(BK719:BK723)</f>
        <v>0</v>
      </c>
    </row>
    <row r="719" s="2" customFormat="1" ht="24.15" customHeight="1">
      <c r="A719" s="41"/>
      <c r="B719" s="42"/>
      <c r="C719" s="199" t="s">
        <v>989</v>
      </c>
      <c r="D719" s="199" t="s">
        <v>124</v>
      </c>
      <c r="E719" s="200" t="s">
        <v>990</v>
      </c>
      <c r="F719" s="201" t="s">
        <v>991</v>
      </c>
      <c r="G719" s="202" t="s">
        <v>814</v>
      </c>
      <c r="H719" s="203">
        <v>4</v>
      </c>
      <c r="I719" s="204"/>
      <c r="J719" s="205">
        <f>ROUND(I719*H719,2)</f>
        <v>0</v>
      </c>
      <c r="K719" s="201" t="s">
        <v>253</v>
      </c>
      <c r="L719" s="47"/>
      <c r="M719" s="206" t="s">
        <v>19</v>
      </c>
      <c r="N719" s="207" t="s">
        <v>43</v>
      </c>
      <c r="O719" s="87"/>
      <c r="P719" s="208">
        <f>O719*H719</f>
        <v>0</v>
      </c>
      <c r="Q719" s="208">
        <v>0</v>
      </c>
      <c r="R719" s="208">
        <f>Q719*H719</f>
        <v>0</v>
      </c>
      <c r="S719" s="208">
        <v>0.0499</v>
      </c>
      <c r="T719" s="209">
        <f>S719*H719</f>
        <v>0.1996</v>
      </c>
      <c r="U719" s="41"/>
      <c r="V719" s="41"/>
      <c r="W719" s="41"/>
      <c r="X719" s="41"/>
      <c r="Y719" s="41"/>
      <c r="Z719" s="41"/>
      <c r="AA719" s="41"/>
      <c r="AB719" s="41"/>
      <c r="AC719" s="41"/>
      <c r="AD719" s="41"/>
      <c r="AE719" s="41"/>
      <c r="AR719" s="210" t="s">
        <v>244</v>
      </c>
      <c r="AT719" s="210" t="s">
        <v>124</v>
      </c>
      <c r="AU719" s="210" t="s">
        <v>80</v>
      </c>
      <c r="AY719" s="20" t="s">
        <v>123</v>
      </c>
      <c r="BE719" s="211">
        <f>IF(N719="základní",J719,0)</f>
        <v>0</v>
      </c>
      <c r="BF719" s="211">
        <f>IF(N719="snížená",J719,0)</f>
        <v>0</v>
      </c>
      <c r="BG719" s="211">
        <f>IF(N719="zákl. přenesená",J719,0)</f>
        <v>0</v>
      </c>
      <c r="BH719" s="211">
        <f>IF(N719="sníž. přenesená",J719,0)</f>
        <v>0</v>
      </c>
      <c r="BI719" s="211">
        <f>IF(N719="nulová",J719,0)</f>
        <v>0</v>
      </c>
      <c r="BJ719" s="20" t="s">
        <v>80</v>
      </c>
      <c r="BK719" s="211">
        <f>ROUND(I719*H719,2)</f>
        <v>0</v>
      </c>
      <c r="BL719" s="20" t="s">
        <v>244</v>
      </c>
      <c r="BM719" s="210" t="s">
        <v>992</v>
      </c>
    </row>
    <row r="720" s="2" customFormat="1">
      <c r="A720" s="41"/>
      <c r="B720" s="42"/>
      <c r="C720" s="43"/>
      <c r="D720" s="259" t="s">
        <v>255</v>
      </c>
      <c r="E720" s="43"/>
      <c r="F720" s="260" t="s">
        <v>993</v>
      </c>
      <c r="G720" s="43"/>
      <c r="H720" s="43"/>
      <c r="I720" s="261"/>
      <c r="J720" s="43"/>
      <c r="K720" s="43"/>
      <c r="L720" s="47"/>
      <c r="M720" s="265"/>
      <c r="N720" s="266"/>
      <c r="O720" s="87"/>
      <c r="P720" s="87"/>
      <c r="Q720" s="87"/>
      <c r="R720" s="87"/>
      <c r="S720" s="87"/>
      <c r="T720" s="88"/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T720" s="20" t="s">
        <v>255</v>
      </c>
      <c r="AU720" s="20" t="s">
        <v>80</v>
      </c>
    </row>
    <row r="721" s="13" customFormat="1">
      <c r="A721" s="13"/>
      <c r="B721" s="225"/>
      <c r="C721" s="226"/>
      <c r="D721" s="227" t="s">
        <v>187</v>
      </c>
      <c r="E721" s="228" t="s">
        <v>19</v>
      </c>
      <c r="F721" s="229" t="s">
        <v>394</v>
      </c>
      <c r="G721" s="226"/>
      <c r="H721" s="228" t="s">
        <v>19</v>
      </c>
      <c r="I721" s="230"/>
      <c r="J721" s="226"/>
      <c r="K721" s="226"/>
      <c r="L721" s="231"/>
      <c r="M721" s="232"/>
      <c r="N721" s="233"/>
      <c r="O721" s="233"/>
      <c r="P721" s="233"/>
      <c r="Q721" s="233"/>
      <c r="R721" s="233"/>
      <c r="S721" s="233"/>
      <c r="T721" s="234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5" t="s">
        <v>187</v>
      </c>
      <c r="AU721" s="235" t="s">
        <v>80</v>
      </c>
      <c r="AV721" s="13" t="s">
        <v>80</v>
      </c>
      <c r="AW721" s="13" t="s">
        <v>33</v>
      </c>
      <c r="AX721" s="13" t="s">
        <v>72</v>
      </c>
      <c r="AY721" s="235" t="s">
        <v>123</v>
      </c>
    </row>
    <row r="722" s="13" customFormat="1">
      <c r="A722" s="13"/>
      <c r="B722" s="225"/>
      <c r="C722" s="226"/>
      <c r="D722" s="227" t="s">
        <v>187</v>
      </c>
      <c r="E722" s="228" t="s">
        <v>19</v>
      </c>
      <c r="F722" s="229" t="s">
        <v>994</v>
      </c>
      <c r="G722" s="226"/>
      <c r="H722" s="228" t="s">
        <v>19</v>
      </c>
      <c r="I722" s="230"/>
      <c r="J722" s="226"/>
      <c r="K722" s="226"/>
      <c r="L722" s="231"/>
      <c r="M722" s="232"/>
      <c r="N722" s="233"/>
      <c r="O722" s="233"/>
      <c r="P722" s="233"/>
      <c r="Q722" s="233"/>
      <c r="R722" s="233"/>
      <c r="S722" s="233"/>
      <c r="T722" s="234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5" t="s">
        <v>187</v>
      </c>
      <c r="AU722" s="235" t="s">
        <v>80</v>
      </c>
      <c r="AV722" s="13" t="s">
        <v>80</v>
      </c>
      <c r="AW722" s="13" t="s">
        <v>33</v>
      </c>
      <c r="AX722" s="13" t="s">
        <v>72</v>
      </c>
      <c r="AY722" s="235" t="s">
        <v>123</v>
      </c>
    </row>
    <row r="723" s="14" customFormat="1">
      <c r="A723" s="14"/>
      <c r="B723" s="236"/>
      <c r="C723" s="237"/>
      <c r="D723" s="227" t="s">
        <v>187</v>
      </c>
      <c r="E723" s="238" t="s">
        <v>19</v>
      </c>
      <c r="F723" s="239" t="s">
        <v>122</v>
      </c>
      <c r="G723" s="237"/>
      <c r="H723" s="240">
        <v>4</v>
      </c>
      <c r="I723" s="241"/>
      <c r="J723" s="237"/>
      <c r="K723" s="237"/>
      <c r="L723" s="242"/>
      <c r="M723" s="243"/>
      <c r="N723" s="244"/>
      <c r="O723" s="244"/>
      <c r="P723" s="244"/>
      <c r="Q723" s="244"/>
      <c r="R723" s="244"/>
      <c r="S723" s="244"/>
      <c r="T723" s="245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46" t="s">
        <v>187</v>
      </c>
      <c r="AU723" s="246" t="s">
        <v>80</v>
      </c>
      <c r="AV723" s="14" t="s">
        <v>82</v>
      </c>
      <c r="AW723" s="14" t="s">
        <v>33</v>
      </c>
      <c r="AX723" s="14" t="s">
        <v>80</v>
      </c>
      <c r="AY723" s="246" t="s">
        <v>123</v>
      </c>
    </row>
    <row r="724" s="11" customFormat="1" ht="25.92" customHeight="1">
      <c r="A724" s="11"/>
      <c r="B724" s="185"/>
      <c r="C724" s="186"/>
      <c r="D724" s="187" t="s">
        <v>71</v>
      </c>
      <c r="E724" s="188" t="s">
        <v>995</v>
      </c>
      <c r="F724" s="188" t="s">
        <v>996</v>
      </c>
      <c r="G724" s="186"/>
      <c r="H724" s="186"/>
      <c r="I724" s="189"/>
      <c r="J724" s="190">
        <f>BK724</f>
        <v>0</v>
      </c>
      <c r="K724" s="186"/>
      <c r="L724" s="191"/>
      <c r="M724" s="192"/>
      <c r="N724" s="193"/>
      <c r="O724" s="193"/>
      <c r="P724" s="194">
        <f>SUM(P725:P740)</f>
        <v>0</v>
      </c>
      <c r="Q724" s="193"/>
      <c r="R724" s="194">
        <f>SUM(R725:R740)</f>
        <v>0</v>
      </c>
      <c r="S724" s="193"/>
      <c r="T724" s="195">
        <f>SUM(T725:T740)</f>
        <v>0.10110240000000001</v>
      </c>
      <c r="U724" s="11"/>
      <c r="V724" s="11"/>
      <c r="W724" s="11"/>
      <c r="X724" s="11"/>
      <c r="Y724" s="11"/>
      <c r="Z724" s="11"/>
      <c r="AA724" s="11"/>
      <c r="AB724" s="11"/>
      <c r="AC724" s="11"/>
      <c r="AD724" s="11"/>
      <c r="AE724" s="11"/>
      <c r="AR724" s="196" t="s">
        <v>82</v>
      </c>
      <c r="AT724" s="197" t="s">
        <v>71</v>
      </c>
      <c r="AU724" s="197" t="s">
        <v>72</v>
      </c>
      <c r="AY724" s="196" t="s">
        <v>123</v>
      </c>
      <c r="BK724" s="198">
        <f>SUM(BK725:BK740)</f>
        <v>0</v>
      </c>
    </row>
    <row r="725" s="2" customFormat="1" ht="16.5" customHeight="1">
      <c r="A725" s="41"/>
      <c r="B725" s="42"/>
      <c r="C725" s="199" t="s">
        <v>997</v>
      </c>
      <c r="D725" s="199" t="s">
        <v>124</v>
      </c>
      <c r="E725" s="200" t="s">
        <v>998</v>
      </c>
      <c r="F725" s="201" t="s">
        <v>999</v>
      </c>
      <c r="G725" s="202" t="s">
        <v>185</v>
      </c>
      <c r="H725" s="203">
        <v>4.2480000000000002</v>
      </c>
      <c r="I725" s="204"/>
      <c r="J725" s="205">
        <f>ROUND(I725*H725,2)</f>
        <v>0</v>
      </c>
      <c r="K725" s="201" t="s">
        <v>19</v>
      </c>
      <c r="L725" s="47"/>
      <c r="M725" s="206" t="s">
        <v>19</v>
      </c>
      <c r="N725" s="207" t="s">
        <v>43</v>
      </c>
      <c r="O725" s="87"/>
      <c r="P725" s="208">
        <f>O725*H725</f>
        <v>0</v>
      </c>
      <c r="Q725" s="208">
        <v>0</v>
      </c>
      <c r="R725" s="208">
        <f>Q725*H725</f>
        <v>0</v>
      </c>
      <c r="S725" s="208">
        <v>0.023800000000000002</v>
      </c>
      <c r="T725" s="209">
        <f>S725*H725</f>
        <v>0.10110240000000001</v>
      </c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R725" s="210" t="s">
        <v>244</v>
      </c>
      <c r="AT725" s="210" t="s">
        <v>124</v>
      </c>
      <c r="AU725" s="210" t="s">
        <v>80</v>
      </c>
      <c r="AY725" s="20" t="s">
        <v>123</v>
      </c>
      <c r="BE725" s="211">
        <f>IF(N725="základní",J725,0)</f>
        <v>0</v>
      </c>
      <c r="BF725" s="211">
        <f>IF(N725="snížená",J725,0)</f>
        <v>0</v>
      </c>
      <c r="BG725" s="211">
        <f>IF(N725="zákl. přenesená",J725,0)</f>
        <v>0</v>
      </c>
      <c r="BH725" s="211">
        <f>IF(N725="sníž. přenesená",J725,0)</f>
        <v>0</v>
      </c>
      <c r="BI725" s="211">
        <f>IF(N725="nulová",J725,0)</f>
        <v>0</v>
      </c>
      <c r="BJ725" s="20" t="s">
        <v>80</v>
      </c>
      <c r="BK725" s="211">
        <f>ROUND(I725*H725,2)</f>
        <v>0</v>
      </c>
      <c r="BL725" s="20" t="s">
        <v>244</v>
      </c>
      <c r="BM725" s="210" t="s">
        <v>1000</v>
      </c>
    </row>
    <row r="726" s="13" customFormat="1">
      <c r="A726" s="13"/>
      <c r="B726" s="225"/>
      <c r="C726" s="226"/>
      <c r="D726" s="227" t="s">
        <v>187</v>
      </c>
      <c r="E726" s="228" t="s">
        <v>19</v>
      </c>
      <c r="F726" s="229" t="s">
        <v>394</v>
      </c>
      <c r="G726" s="226"/>
      <c r="H726" s="228" t="s">
        <v>19</v>
      </c>
      <c r="I726" s="230"/>
      <c r="J726" s="226"/>
      <c r="K726" s="226"/>
      <c r="L726" s="231"/>
      <c r="M726" s="232"/>
      <c r="N726" s="233"/>
      <c r="O726" s="233"/>
      <c r="P726" s="233"/>
      <c r="Q726" s="233"/>
      <c r="R726" s="233"/>
      <c r="S726" s="233"/>
      <c r="T726" s="234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5" t="s">
        <v>187</v>
      </c>
      <c r="AU726" s="235" t="s">
        <v>80</v>
      </c>
      <c r="AV726" s="13" t="s">
        <v>80</v>
      </c>
      <c r="AW726" s="13" t="s">
        <v>33</v>
      </c>
      <c r="AX726" s="13" t="s">
        <v>72</v>
      </c>
      <c r="AY726" s="235" t="s">
        <v>123</v>
      </c>
    </row>
    <row r="727" s="13" customFormat="1">
      <c r="A727" s="13"/>
      <c r="B727" s="225"/>
      <c r="C727" s="226"/>
      <c r="D727" s="227" t="s">
        <v>187</v>
      </c>
      <c r="E727" s="228" t="s">
        <v>19</v>
      </c>
      <c r="F727" s="229" t="s">
        <v>1001</v>
      </c>
      <c r="G727" s="226"/>
      <c r="H727" s="228" t="s">
        <v>19</v>
      </c>
      <c r="I727" s="230"/>
      <c r="J727" s="226"/>
      <c r="K727" s="226"/>
      <c r="L727" s="231"/>
      <c r="M727" s="232"/>
      <c r="N727" s="233"/>
      <c r="O727" s="233"/>
      <c r="P727" s="233"/>
      <c r="Q727" s="233"/>
      <c r="R727" s="233"/>
      <c r="S727" s="233"/>
      <c r="T727" s="234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35" t="s">
        <v>187</v>
      </c>
      <c r="AU727" s="235" t="s">
        <v>80</v>
      </c>
      <c r="AV727" s="13" t="s">
        <v>80</v>
      </c>
      <c r="AW727" s="13" t="s">
        <v>33</v>
      </c>
      <c r="AX727" s="13" t="s">
        <v>72</v>
      </c>
      <c r="AY727" s="235" t="s">
        <v>123</v>
      </c>
    </row>
    <row r="728" s="13" customFormat="1">
      <c r="A728" s="13"/>
      <c r="B728" s="225"/>
      <c r="C728" s="226"/>
      <c r="D728" s="227" t="s">
        <v>187</v>
      </c>
      <c r="E728" s="228" t="s">
        <v>19</v>
      </c>
      <c r="F728" s="229" t="s">
        <v>1002</v>
      </c>
      <c r="G728" s="226"/>
      <c r="H728" s="228" t="s">
        <v>19</v>
      </c>
      <c r="I728" s="230"/>
      <c r="J728" s="226"/>
      <c r="K728" s="226"/>
      <c r="L728" s="231"/>
      <c r="M728" s="232"/>
      <c r="N728" s="233"/>
      <c r="O728" s="233"/>
      <c r="P728" s="233"/>
      <c r="Q728" s="233"/>
      <c r="R728" s="233"/>
      <c r="S728" s="233"/>
      <c r="T728" s="234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35" t="s">
        <v>187</v>
      </c>
      <c r="AU728" s="235" t="s">
        <v>80</v>
      </c>
      <c r="AV728" s="13" t="s">
        <v>80</v>
      </c>
      <c r="AW728" s="13" t="s">
        <v>33</v>
      </c>
      <c r="AX728" s="13" t="s">
        <v>72</v>
      </c>
      <c r="AY728" s="235" t="s">
        <v>123</v>
      </c>
    </row>
    <row r="729" s="14" customFormat="1">
      <c r="A729" s="14"/>
      <c r="B729" s="236"/>
      <c r="C729" s="237"/>
      <c r="D729" s="227" t="s">
        <v>187</v>
      </c>
      <c r="E729" s="238" t="s">
        <v>19</v>
      </c>
      <c r="F729" s="239" t="s">
        <v>1003</v>
      </c>
      <c r="G729" s="237"/>
      <c r="H729" s="240">
        <v>0.54000000000000004</v>
      </c>
      <c r="I729" s="241"/>
      <c r="J729" s="237"/>
      <c r="K729" s="237"/>
      <c r="L729" s="242"/>
      <c r="M729" s="243"/>
      <c r="N729" s="244"/>
      <c r="O729" s="244"/>
      <c r="P729" s="244"/>
      <c r="Q729" s="244"/>
      <c r="R729" s="244"/>
      <c r="S729" s="244"/>
      <c r="T729" s="245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46" t="s">
        <v>187</v>
      </c>
      <c r="AU729" s="246" t="s">
        <v>80</v>
      </c>
      <c r="AV729" s="14" t="s">
        <v>82</v>
      </c>
      <c r="AW729" s="14" t="s">
        <v>33</v>
      </c>
      <c r="AX729" s="14" t="s">
        <v>72</v>
      </c>
      <c r="AY729" s="246" t="s">
        <v>123</v>
      </c>
    </row>
    <row r="730" s="13" customFormat="1">
      <c r="A730" s="13"/>
      <c r="B730" s="225"/>
      <c r="C730" s="226"/>
      <c r="D730" s="227" t="s">
        <v>187</v>
      </c>
      <c r="E730" s="228" t="s">
        <v>19</v>
      </c>
      <c r="F730" s="229" t="s">
        <v>1004</v>
      </c>
      <c r="G730" s="226"/>
      <c r="H730" s="228" t="s">
        <v>19</v>
      </c>
      <c r="I730" s="230"/>
      <c r="J730" s="226"/>
      <c r="K730" s="226"/>
      <c r="L730" s="231"/>
      <c r="M730" s="232"/>
      <c r="N730" s="233"/>
      <c r="O730" s="233"/>
      <c r="P730" s="233"/>
      <c r="Q730" s="233"/>
      <c r="R730" s="233"/>
      <c r="S730" s="233"/>
      <c r="T730" s="23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5" t="s">
        <v>187</v>
      </c>
      <c r="AU730" s="235" t="s">
        <v>80</v>
      </c>
      <c r="AV730" s="13" t="s">
        <v>80</v>
      </c>
      <c r="AW730" s="13" t="s">
        <v>33</v>
      </c>
      <c r="AX730" s="13" t="s">
        <v>72</v>
      </c>
      <c r="AY730" s="235" t="s">
        <v>123</v>
      </c>
    </row>
    <row r="731" s="14" customFormat="1">
      <c r="A731" s="14"/>
      <c r="B731" s="236"/>
      <c r="C731" s="237"/>
      <c r="D731" s="227" t="s">
        <v>187</v>
      </c>
      <c r="E731" s="238" t="s">
        <v>19</v>
      </c>
      <c r="F731" s="239" t="s">
        <v>1005</v>
      </c>
      <c r="G731" s="237"/>
      <c r="H731" s="240">
        <v>0.82799999999999996</v>
      </c>
      <c r="I731" s="241"/>
      <c r="J731" s="237"/>
      <c r="K731" s="237"/>
      <c r="L731" s="242"/>
      <c r="M731" s="243"/>
      <c r="N731" s="244"/>
      <c r="O731" s="244"/>
      <c r="P731" s="244"/>
      <c r="Q731" s="244"/>
      <c r="R731" s="244"/>
      <c r="S731" s="244"/>
      <c r="T731" s="245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46" t="s">
        <v>187</v>
      </c>
      <c r="AU731" s="246" t="s">
        <v>80</v>
      </c>
      <c r="AV731" s="14" t="s">
        <v>82</v>
      </c>
      <c r="AW731" s="14" t="s">
        <v>33</v>
      </c>
      <c r="AX731" s="14" t="s">
        <v>72</v>
      </c>
      <c r="AY731" s="246" t="s">
        <v>123</v>
      </c>
    </row>
    <row r="732" s="16" customFormat="1">
      <c r="A732" s="16"/>
      <c r="B732" s="267"/>
      <c r="C732" s="268"/>
      <c r="D732" s="227" t="s">
        <v>187</v>
      </c>
      <c r="E732" s="269" t="s">
        <v>19</v>
      </c>
      <c r="F732" s="270" t="s">
        <v>461</v>
      </c>
      <c r="G732" s="268"/>
      <c r="H732" s="271">
        <v>1.3679999999999999</v>
      </c>
      <c r="I732" s="272"/>
      <c r="J732" s="268"/>
      <c r="K732" s="268"/>
      <c r="L732" s="273"/>
      <c r="M732" s="274"/>
      <c r="N732" s="275"/>
      <c r="O732" s="275"/>
      <c r="P732" s="275"/>
      <c r="Q732" s="275"/>
      <c r="R732" s="275"/>
      <c r="S732" s="275"/>
      <c r="T732" s="276"/>
      <c r="U732" s="16"/>
      <c r="V732" s="16"/>
      <c r="W732" s="16"/>
      <c r="X732" s="16"/>
      <c r="Y732" s="16"/>
      <c r="Z732" s="16"/>
      <c r="AA732" s="16"/>
      <c r="AB732" s="16"/>
      <c r="AC732" s="16"/>
      <c r="AD732" s="16"/>
      <c r="AE732" s="16"/>
      <c r="AT732" s="277" t="s">
        <v>187</v>
      </c>
      <c r="AU732" s="277" t="s">
        <v>80</v>
      </c>
      <c r="AV732" s="16" t="s">
        <v>133</v>
      </c>
      <c r="AW732" s="16" t="s">
        <v>33</v>
      </c>
      <c r="AX732" s="16" t="s">
        <v>72</v>
      </c>
      <c r="AY732" s="277" t="s">
        <v>123</v>
      </c>
    </row>
    <row r="733" s="13" customFormat="1">
      <c r="A733" s="13"/>
      <c r="B733" s="225"/>
      <c r="C733" s="226"/>
      <c r="D733" s="227" t="s">
        <v>187</v>
      </c>
      <c r="E733" s="228" t="s">
        <v>19</v>
      </c>
      <c r="F733" s="229" t="s">
        <v>394</v>
      </c>
      <c r="G733" s="226"/>
      <c r="H733" s="228" t="s">
        <v>19</v>
      </c>
      <c r="I733" s="230"/>
      <c r="J733" s="226"/>
      <c r="K733" s="226"/>
      <c r="L733" s="231"/>
      <c r="M733" s="232"/>
      <c r="N733" s="233"/>
      <c r="O733" s="233"/>
      <c r="P733" s="233"/>
      <c r="Q733" s="233"/>
      <c r="R733" s="233"/>
      <c r="S733" s="233"/>
      <c r="T733" s="234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35" t="s">
        <v>187</v>
      </c>
      <c r="AU733" s="235" t="s">
        <v>80</v>
      </c>
      <c r="AV733" s="13" t="s">
        <v>80</v>
      </c>
      <c r="AW733" s="13" t="s">
        <v>33</v>
      </c>
      <c r="AX733" s="13" t="s">
        <v>72</v>
      </c>
      <c r="AY733" s="235" t="s">
        <v>123</v>
      </c>
    </row>
    <row r="734" s="13" customFormat="1">
      <c r="A734" s="13"/>
      <c r="B734" s="225"/>
      <c r="C734" s="226"/>
      <c r="D734" s="227" t="s">
        <v>187</v>
      </c>
      <c r="E734" s="228" t="s">
        <v>19</v>
      </c>
      <c r="F734" s="229" t="s">
        <v>1001</v>
      </c>
      <c r="G734" s="226"/>
      <c r="H734" s="228" t="s">
        <v>19</v>
      </c>
      <c r="I734" s="230"/>
      <c r="J734" s="226"/>
      <c r="K734" s="226"/>
      <c r="L734" s="231"/>
      <c r="M734" s="232"/>
      <c r="N734" s="233"/>
      <c r="O734" s="233"/>
      <c r="P734" s="233"/>
      <c r="Q734" s="233"/>
      <c r="R734" s="233"/>
      <c r="S734" s="233"/>
      <c r="T734" s="234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5" t="s">
        <v>187</v>
      </c>
      <c r="AU734" s="235" t="s">
        <v>80</v>
      </c>
      <c r="AV734" s="13" t="s">
        <v>80</v>
      </c>
      <c r="AW734" s="13" t="s">
        <v>33</v>
      </c>
      <c r="AX734" s="13" t="s">
        <v>72</v>
      </c>
      <c r="AY734" s="235" t="s">
        <v>123</v>
      </c>
    </row>
    <row r="735" s="13" customFormat="1">
      <c r="A735" s="13"/>
      <c r="B735" s="225"/>
      <c r="C735" s="226"/>
      <c r="D735" s="227" t="s">
        <v>187</v>
      </c>
      <c r="E735" s="228" t="s">
        <v>19</v>
      </c>
      <c r="F735" s="229" t="s">
        <v>479</v>
      </c>
      <c r="G735" s="226"/>
      <c r="H735" s="228" t="s">
        <v>19</v>
      </c>
      <c r="I735" s="230"/>
      <c r="J735" s="226"/>
      <c r="K735" s="226"/>
      <c r="L735" s="231"/>
      <c r="M735" s="232"/>
      <c r="N735" s="233"/>
      <c r="O735" s="233"/>
      <c r="P735" s="233"/>
      <c r="Q735" s="233"/>
      <c r="R735" s="233"/>
      <c r="S735" s="233"/>
      <c r="T735" s="234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35" t="s">
        <v>187</v>
      </c>
      <c r="AU735" s="235" t="s">
        <v>80</v>
      </c>
      <c r="AV735" s="13" t="s">
        <v>80</v>
      </c>
      <c r="AW735" s="13" t="s">
        <v>33</v>
      </c>
      <c r="AX735" s="13" t="s">
        <v>72</v>
      </c>
      <c r="AY735" s="235" t="s">
        <v>123</v>
      </c>
    </row>
    <row r="736" s="14" customFormat="1">
      <c r="A736" s="14"/>
      <c r="B736" s="236"/>
      <c r="C736" s="237"/>
      <c r="D736" s="227" t="s">
        <v>187</v>
      </c>
      <c r="E736" s="238" t="s">
        <v>19</v>
      </c>
      <c r="F736" s="239" t="s">
        <v>1006</v>
      </c>
      <c r="G736" s="237"/>
      <c r="H736" s="240">
        <v>2.1600000000000001</v>
      </c>
      <c r="I736" s="241"/>
      <c r="J736" s="237"/>
      <c r="K736" s="237"/>
      <c r="L736" s="242"/>
      <c r="M736" s="243"/>
      <c r="N736" s="244"/>
      <c r="O736" s="244"/>
      <c r="P736" s="244"/>
      <c r="Q736" s="244"/>
      <c r="R736" s="244"/>
      <c r="S736" s="244"/>
      <c r="T736" s="245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46" t="s">
        <v>187</v>
      </c>
      <c r="AU736" s="246" t="s">
        <v>80</v>
      </c>
      <c r="AV736" s="14" t="s">
        <v>82</v>
      </c>
      <c r="AW736" s="14" t="s">
        <v>33</v>
      </c>
      <c r="AX736" s="14" t="s">
        <v>72</v>
      </c>
      <c r="AY736" s="246" t="s">
        <v>123</v>
      </c>
    </row>
    <row r="737" s="13" customFormat="1">
      <c r="A737" s="13"/>
      <c r="B737" s="225"/>
      <c r="C737" s="226"/>
      <c r="D737" s="227" t="s">
        <v>187</v>
      </c>
      <c r="E737" s="228" t="s">
        <v>19</v>
      </c>
      <c r="F737" s="229" t="s">
        <v>1007</v>
      </c>
      <c r="G737" s="226"/>
      <c r="H737" s="228" t="s">
        <v>19</v>
      </c>
      <c r="I737" s="230"/>
      <c r="J737" s="226"/>
      <c r="K737" s="226"/>
      <c r="L737" s="231"/>
      <c r="M737" s="232"/>
      <c r="N737" s="233"/>
      <c r="O737" s="233"/>
      <c r="P737" s="233"/>
      <c r="Q737" s="233"/>
      <c r="R737" s="233"/>
      <c r="S737" s="233"/>
      <c r="T737" s="234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5" t="s">
        <v>187</v>
      </c>
      <c r="AU737" s="235" t="s">
        <v>80</v>
      </c>
      <c r="AV737" s="13" t="s">
        <v>80</v>
      </c>
      <c r="AW737" s="13" t="s">
        <v>33</v>
      </c>
      <c r="AX737" s="13" t="s">
        <v>72</v>
      </c>
      <c r="AY737" s="235" t="s">
        <v>123</v>
      </c>
    </row>
    <row r="738" s="14" customFormat="1">
      <c r="A738" s="14"/>
      <c r="B738" s="236"/>
      <c r="C738" s="237"/>
      <c r="D738" s="227" t="s">
        <v>187</v>
      </c>
      <c r="E738" s="238" t="s">
        <v>19</v>
      </c>
      <c r="F738" s="239" t="s">
        <v>1008</v>
      </c>
      <c r="G738" s="237"/>
      <c r="H738" s="240">
        <v>0.71999999999999997</v>
      </c>
      <c r="I738" s="241"/>
      <c r="J738" s="237"/>
      <c r="K738" s="237"/>
      <c r="L738" s="242"/>
      <c r="M738" s="243"/>
      <c r="N738" s="244"/>
      <c r="O738" s="244"/>
      <c r="P738" s="244"/>
      <c r="Q738" s="244"/>
      <c r="R738" s="244"/>
      <c r="S738" s="244"/>
      <c r="T738" s="245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46" t="s">
        <v>187</v>
      </c>
      <c r="AU738" s="246" t="s">
        <v>80</v>
      </c>
      <c r="AV738" s="14" t="s">
        <v>82</v>
      </c>
      <c r="AW738" s="14" t="s">
        <v>33</v>
      </c>
      <c r="AX738" s="14" t="s">
        <v>72</v>
      </c>
      <c r="AY738" s="246" t="s">
        <v>123</v>
      </c>
    </row>
    <row r="739" s="16" customFormat="1">
      <c r="A739" s="16"/>
      <c r="B739" s="267"/>
      <c r="C739" s="268"/>
      <c r="D739" s="227" t="s">
        <v>187</v>
      </c>
      <c r="E739" s="269" t="s">
        <v>19</v>
      </c>
      <c r="F739" s="270" t="s">
        <v>461</v>
      </c>
      <c r="G739" s="268"/>
      <c r="H739" s="271">
        <v>2.8799999999999999</v>
      </c>
      <c r="I739" s="272"/>
      <c r="J739" s="268"/>
      <c r="K739" s="268"/>
      <c r="L739" s="273"/>
      <c r="M739" s="274"/>
      <c r="N739" s="275"/>
      <c r="O739" s="275"/>
      <c r="P739" s="275"/>
      <c r="Q739" s="275"/>
      <c r="R739" s="275"/>
      <c r="S739" s="275"/>
      <c r="T739" s="276"/>
      <c r="U739" s="16"/>
      <c r="V739" s="16"/>
      <c r="W739" s="16"/>
      <c r="X739" s="16"/>
      <c r="Y739" s="16"/>
      <c r="Z739" s="16"/>
      <c r="AA739" s="16"/>
      <c r="AB739" s="16"/>
      <c r="AC739" s="16"/>
      <c r="AD739" s="16"/>
      <c r="AE739" s="16"/>
      <c r="AT739" s="277" t="s">
        <v>187</v>
      </c>
      <c r="AU739" s="277" t="s">
        <v>80</v>
      </c>
      <c r="AV739" s="16" t="s">
        <v>133</v>
      </c>
      <c r="AW739" s="16" t="s">
        <v>33</v>
      </c>
      <c r="AX739" s="16" t="s">
        <v>72</v>
      </c>
      <c r="AY739" s="277" t="s">
        <v>123</v>
      </c>
    </row>
    <row r="740" s="15" customFormat="1">
      <c r="A740" s="15"/>
      <c r="B740" s="247"/>
      <c r="C740" s="248"/>
      <c r="D740" s="227" t="s">
        <v>187</v>
      </c>
      <c r="E740" s="249" t="s">
        <v>19</v>
      </c>
      <c r="F740" s="250" t="s">
        <v>205</v>
      </c>
      <c r="G740" s="248"/>
      <c r="H740" s="251">
        <v>4.2480000000000002</v>
      </c>
      <c r="I740" s="252"/>
      <c r="J740" s="248"/>
      <c r="K740" s="248"/>
      <c r="L740" s="253"/>
      <c r="M740" s="289"/>
      <c r="N740" s="290"/>
      <c r="O740" s="290"/>
      <c r="P740" s="290"/>
      <c r="Q740" s="290"/>
      <c r="R740" s="290"/>
      <c r="S740" s="290"/>
      <c r="T740" s="291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57" t="s">
        <v>187</v>
      </c>
      <c r="AU740" s="257" t="s">
        <v>80</v>
      </c>
      <c r="AV740" s="15" t="s">
        <v>122</v>
      </c>
      <c r="AW740" s="15" t="s">
        <v>33</v>
      </c>
      <c r="AX740" s="15" t="s">
        <v>80</v>
      </c>
      <c r="AY740" s="257" t="s">
        <v>123</v>
      </c>
    </row>
    <row r="741" s="2" customFormat="1" ht="6.96" customHeight="1">
      <c r="A741" s="41"/>
      <c r="B741" s="62"/>
      <c r="C741" s="63"/>
      <c r="D741" s="63"/>
      <c r="E741" s="63"/>
      <c r="F741" s="63"/>
      <c r="G741" s="63"/>
      <c r="H741" s="63"/>
      <c r="I741" s="63"/>
      <c r="J741" s="63"/>
      <c r="K741" s="63"/>
      <c r="L741" s="47"/>
      <c r="M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</row>
  </sheetData>
  <sheetProtection sheet="1" autoFilter="0" formatColumns="0" formatRows="0" objects="1" scenarios="1" spinCount="100000" saltValue="9S0nA9BX8H1TvxkI8yLf+aBaqBbjOLw8R0qPo96uxtsGck4JSx9xuykfdsjl4D9WA66H5uxk81zso+auvY9ZBg==" hashValue="Za6R7R9zLFUhOkHo9eJCx4BB01pq/t0p+TtDXsNqZ7oL7yOFcbFzQ9W1wuIQKnefYCUj6I+z10aHwYYRVFmEZQ==" algorithmName="SHA-512" password="E4BF"/>
  <autoFilter ref="C101:K740"/>
  <mergeCells count="9">
    <mergeCell ref="E7:H7"/>
    <mergeCell ref="E9:H9"/>
    <mergeCell ref="E18:H18"/>
    <mergeCell ref="E27:H27"/>
    <mergeCell ref="E48:H48"/>
    <mergeCell ref="E50:H50"/>
    <mergeCell ref="E92:H92"/>
    <mergeCell ref="E94:H94"/>
    <mergeCell ref="L2:V2"/>
  </mergeCells>
  <hyperlinks>
    <hyperlink ref="F172" r:id="rId1" display="https://podminky.urs.cz/item/CS_URS_2024_01/611315111"/>
    <hyperlink ref="F179" r:id="rId2" display="https://podminky.urs.cz/item/CS_URS_2024_01/622151021"/>
    <hyperlink ref="F184" r:id="rId3" display="https://podminky.urs.cz/item/CS_URS_2024_01/622511112"/>
    <hyperlink ref="F189" r:id="rId4" display="https://podminky.urs.cz/item/CS_URS_2024_01/629995219"/>
    <hyperlink ref="F195" r:id="rId5" display="https://podminky.urs.cz/item/CS_URS_2024_01/637211134"/>
    <hyperlink ref="F206" r:id="rId6" display="https://podminky.urs.cz/item/CS_URS_2024_01/637311131"/>
    <hyperlink ref="F221" r:id="rId7" display="https://podminky.urs.cz/item/CS_URS_2024_01/935932325"/>
    <hyperlink ref="F226" r:id="rId8" display="https://podminky.urs.cz/item/CS_URS_2024_01/963053935"/>
    <hyperlink ref="F234" r:id="rId9" display="https://podminky.urs.cz/item/CS_URS_2024_01/963054949"/>
    <hyperlink ref="F239" r:id="rId10" display="https://podminky.urs.cz/item/CS_URS_2024_01/965081343"/>
    <hyperlink ref="F252" r:id="rId11" display="https://podminky.urs.cz/item/CS_URS_2024_01/968072455"/>
    <hyperlink ref="F258" r:id="rId12" display="https://podminky.urs.cz/item/CS_URS_2024_01/978011191"/>
    <hyperlink ref="F267" r:id="rId13" display="https://podminky.urs.cz/item/CS_URS_2024_01/978013191"/>
    <hyperlink ref="F294" r:id="rId14" display="https://podminky.urs.cz/item/CS_URS_2024_01/997013211"/>
    <hyperlink ref="F296" r:id="rId15" display="https://podminky.urs.cz/item/CS_URS_2024_01/997013509"/>
    <hyperlink ref="F298" r:id="rId16" display="https://podminky.urs.cz/item/CS_URS_2024_01/997013511"/>
    <hyperlink ref="F300" r:id="rId17" display="https://podminky.urs.cz/item/CS_URS_2024_01/997013631"/>
    <hyperlink ref="F309" r:id="rId18" display="https://podminky.urs.cz/item/CS_URS_2024_01/564710001"/>
    <hyperlink ref="F320" r:id="rId19" display="https://podminky.urs.cz/item/CS_URS_2024_01/564831011"/>
    <hyperlink ref="F331" r:id="rId20" display="https://podminky.urs.cz/item/CS_URS_2024_01/596811120"/>
    <hyperlink ref="F338" r:id="rId21" display="https://podminky.urs.cz/item/CS_URS_2024_01/411321515"/>
    <hyperlink ref="F342" r:id="rId22" display="https://podminky.urs.cz/item/CS_URS_2024_01/411351011"/>
    <hyperlink ref="F347" r:id="rId23" display="https://podminky.urs.cz/item/CS_URS_2024_01/411351012"/>
    <hyperlink ref="F352" r:id="rId24" display="https://podminky.urs.cz/item/CS_URS_2024_01/430321414"/>
    <hyperlink ref="F357" r:id="rId25" display="https://podminky.urs.cz/item/CS_URS_2024_01/430361121"/>
    <hyperlink ref="F361" r:id="rId26" display="https://podminky.urs.cz/item/CS_URS_2024_01/431351121"/>
    <hyperlink ref="F367" r:id="rId27" display="https://podminky.urs.cz/item/CS_URS_2024_01/431351122"/>
    <hyperlink ref="F374" r:id="rId28" display="https://podminky.urs.cz/item/CS_URS_2024_01/311113140"/>
    <hyperlink ref="F378" r:id="rId29" display="https://podminky.urs.cz/item/CS_URS_2024_01/311113141"/>
    <hyperlink ref="F416" r:id="rId30" display="https://podminky.urs.cz/item/CS_URS_2024_01/273321411"/>
    <hyperlink ref="F421" r:id="rId31" display="https://podminky.urs.cz/item/CS_URS_2024_01/274321411"/>
    <hyperlink ref="F427" r:id="rId32" display="https://podminky.urs.cz/item/CS_URS_2024_01/274351121"/>
    <hyperlink ref="F430" r:id="rId33" display="https://podminky.urs.cz/item/CS_URS_2024_01/274351122"/>
    <hyperlink ref="F433" r:id="rId34" display="https://podminky.urs.cz/item/CS_URS_2024_01/274361821"/>
    <hyperlink ref="F446" r:id="rId35" display="https://podminky.urs.cz/item/CS_URS_2024_01/113106121"/>
    <hyperlink ref="F454" r:id="rId36" display="https://podminky.urs.cz/item/CS_URS_2024_01/113106123"/>
    <hyperlink ref="F460" r:id="rId37" display="https://podminky.urs.cz/item/CS_URS_2024_01/113107131"/>
    <hyperlink ref="F467" r:id="rId38" display="https://podminky.urs.cz/item/CS_URS_2024_01/122211101"/>
    <hyperlink ref="F481" r:id="rId39" display="https://podminky.urs.cz/item/CS_URS_2024_01/139911121"/>
    <hyperlink ref="F490" r:id="rId40" display="https://podminky.urs.cz/item/CS_URS_2024_01/151101201"/>
    <hyperlink ref="F494" r:id="rId41" display="https://podminky.urs.cz/item/CS_URS_2024_01/151101211"/>
    <hyperlink ref="F498" r:id="rId42" display="https://podminky.urs.cz/item/CS_URS_2024_01/162351103"/>
    <hyperlink ref="F512" r:id="rId43" display="https://podminky.urs.cz/item/CS_URS_2024_01/167111101"/>
    <hyperlink ref="F526" r:id="rId44" display="https://podminky.urs.cz/item/CS_URS_2024_01/171111104"/>
    <hyperlink ref="F540" r:id="rId45" display="https://podminky.urs.cz/item/CS_URS_2024_01/171251201"/>
    <hyperlink ref="F554" r:id="rId46" display="https://podminky.urs.cz/item/CS_URS_2024_01/174111101"/>
    <hyperlink ref="F610" r:id="rId47" display="https://podminky.urs.cz/item/CS_URS_2024_01/713131241"/>
    <hyperlink ref="F617" r:id="rId48" display="https://podminky.urs.cz/item/CS_URS_2024_01/998713101"/>
    <hyperlink ref="F620" r:id="rId49" display="https://podminky.urs.cz/item/CS_URS_2024_01/771121011"/>
    <hyperlink ref="F632" r:id="rId50" display="https://podminky.urs.cz/item/CS_URS_2024_01/771574414"/>
    <hyperlink ref="F646" r:id="rId51" display="https://podminky.urs.cz/item/CS_URS_2024_01/998771101"/>
    <hyperlink ref="F657" r:id="rId52" display="https://podminky.urs.cz/item/CS_URS_2024_01/767161814"/>
    <hyperlink ref="F662" r:id="rId53" display="https://podminky.urs.cz/item/CS_URS_2024_01/767161824"/>
    <hyperlink ref="F667" r:id="rId54" display="https://podminky.urs.cz/item/CS_URS_2024_01/767646411"/>
    <hyperlink ref="F673" r:id="rId55" display="https://podminky.urs.cz/item/CS_URS_2024_01/998767201"/>
    <hyperlink ref="F676" r:id="rId56" display="https://podminky.urs.cz/item/CS_URS_2024_01/766411821"/>
    <hyperlink ref="F694" r:id="rId57" display="https://podminky.urs.cz/item/CS_URS_2024_01/766414211"/>
    <hyperlink ref="F703" r:id="rId58" display="https://podminky.urs.cz/item/CS_URS_2024_01/766691914"/>
    <hyperlink ref="F709" r:id="rId59" display="https://podminky.urs.cz/item/CS_URS_2024_01/998766101"/>
    <hyperlink ref="F717" r:id="rId60" display="https://podminky.urs.cz/item/CS_URS_2024_01/998764101"/>
    <hyperlink ref="F720" r:id="rId61" display="https://podminky.urs.cz/item/CS_URS_2024_01/761661805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zakázky'!K6</f>
        <v>Sanace vlhkosti objektu gymnázia Příční 16, Brno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38" t="s">
        <v>1009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22</v>
      </c>
      <c r="G12" s="41"/>
      <c r="H12" s="41"/>
      <c r="I12" s="135" t="s">
        <v>23</v>
      </c>
      <c r="J12" s="140" t="str">
        <f>'Rekapitulace zakázky'!AN8</f>
        <v>21. 4. 2024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27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zakázky'!AN13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9"/>
      <c r="G18" s="139"/>
      <c r="H18" s="139"/>
      <c r="I18" s="135" t="s">
        <v>28</v>
      </c>
      <c r="J18" s="36" t="str">
        <f>'Rekapitulace zakázky'!AN14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32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tr">
        <f>IF('Rekapitulace zakázky'!AN19="","",'Rekapitulace zakázky'!AN19)</f>
        <v/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tr">
        <f>IF('Rekapitulace zakázky'!E20="","",'Rekapitulace zakázky'!E20)</f>
        <v xml:space="preserve"> </v>
      </c>
      <c r="F24" s="41"/>
      <c r="G24" s="41"/>
      <c r="H24" s="41"/>
      <c r="I24" s="135" t="s">
        <v>28</v>
      </c>
      <c r="J24" s="139" t="str">
        <f>IF('Rekapitulace zakázky'!AN20="","",'Rekapitulace zakázky'!AN20)</f>
        <v/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ROUND(J91,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ROUND((SUM(BE91:BE241)),  2)</f>
        <v>0</v>
      </c>
      <c r="G33" s="41"/>
      <c r="H33" s="41"/>
      <c r="I33" s="151">
        <v>0.20999999999999999</v>
      </c>
      <c r="J33" s="150">
        <f>ROUND(((SUM(BE91:BE241))*I33),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ROUND((SUM(BF91:BF241)),  2)</f>
        <v>0</v>
      </c>
      <c r="G34" s="41"/>
      <c r="H34" s="41"/>
      <c r="I34" s="151">
        <v>0.12</v>
      </c>
      <c r="J34" s="150">
        <f>ROUND(((SUM(BF91:BF241))*I34),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ROUND((SUM(BG91:BG241)),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ROUND((SUM(BH91:BH241)),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ROUND((SUM(BI91:BI241)),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Sanace vlhkosti objektu gymnázia Příční 16, Brno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24/04/18 E - Zóna E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parc.č. 508, Příční 123/16, Brno</v>
      </c>
      <c r="G52" s="43"/>
      <c r="H52" s="43"/>
      <c r="I52" s="35" t="s">
        <v>23</v>
      </c>
      <c r="J52" s="75" t="str">
        <f>IF(J12="","",J12)</f>
        <v>21. 4. 2024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25.65" customHeight="1">
      <c r="A54" s="41"/>
      <c r="B54" s="42"/>
      <c r="C54" s="35" t="s">
        <v>25</v>
      </c>
      <c r="D54" s="43"/>
      <c r="E54" s="43"/>
      <c r="F54" s="30" t="str">
        <f>E15</f>
        <v>Gymnázium Brno, třída Kapitána Jaroše, příspěvková</v>
      </c>
      <c r="G54" s="43"/>
      <c r="H54" s="43"/>
      <c r="I54" s="35" t="s">
        <v>31</v>
      </c>
      <c r="J54" s="39" t="str">
        <f>E21</f>
        <v>ZEJDA-SANACE s.r.o.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J91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270</v>
      </c>
      <c r="E60" s="171"/>
      <c r="F60" s="171"/>
      <c r="G60" s="171"/>
      <c r="H60" s="171"/>
      <c r="I60" s="171"/>
      <c r="J60" s="172">
        <f>J92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8"/>
      <c r="C61" s="169"/>
      <c r="D61" s="170" t="s">
        <v>258</v>
      </c>
      <c r="E61" s="171"/>
      <c r="F61" s="171"/>
      <c r="G61" s="171"/>
      <c r="H61" s="171"/>
      <c r="I61" s="171"/>
      <c r="J61" s="172">
        <f>J99</f>
        <v>0</v>
      </c>
      <c r="K61" s="169"/>
      <c r="L61" s="17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8"/>
      <c r="C62" s="169"/>
      <c r="D62" s="170" t="s">
        <v>264</v>
      </c>
      <c r="E62" s="171"/>
      <c r="F62" s="171"/>
      <c r="G62" s="171"/>
      <c r="H62" s="171"/>
      <c r="I62" s="171"/>
      <c r="J62" s="172">
        <f>J110</f>
        <v>0</v>
      </c>
      <c r="K62" s="169"/>
      <c r="L62" s="17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8"/>
      <c r="C63" s="169"/>
      <c r="D63" s="170" t="s">
        <v>173</v>
      </c>
      <c r="E63" s="171"/>
      <c r="F63" s="171"/>
      <c r="G63" s="171"/>
      <c r="H63" s="171"/>
      <c r="I63" s="171"/>
      <c r="J63" s="172">
        <f>J112</f>
        <v>0</v>
      </c>
      <c r="K63" s="169"/>
      <c r="L63" s="17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2" customFormat="1" ht="19.92" customHeight="1">
      <c r="A64" s="12"/>
      <c r="B64" s="217"/>
      <c r="C64" s="218"/>
      <c r="D64" s="219" t="s">
        <v>1010</v>
      </c>
      <c r="E64" s="220"/>
      <c r="F64" s="220"/>
      <c r="G64" s="220"/>
      <c r="H64" s="220"/>
      <c r="I64" s="220"/>
      <c r="J64" s="221">
        <f>J113</f>
        <v>0</v>
      </c>
      <c r="K64" s="218"/>
      <c r="L64" s="22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="12" customFormat="1" ht="19.92" customHeight="1">
      <c r="A65" s="12"/>
      <c r="B65" s="217"/>
      <c r="C65" s="218"/>
      <c r="D65" s="219" t="s">
        <v>1011</v>
      </c>
      <c r="E65" s="220"/>
      <c r="F65" s="220"/>
      <c r="G65" s="220"/>
      <c r="H65" s="220"/>
      <c r="I65" s="220"/>
      <c r="J65" s="221">
        <f>J150</f>
        <v>0</v>
      </c>
      <c r="K65" s="218"/>
      <c r="L65" s="22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12" customFormat="1" ht="19.92" customHeight="1">
      <c r="A66" s="12"/>
      <c r="B66" s="217"/>
      <c r="C66" s="218"/>
      <c r="D66" s="219" t="s">
        <v>1012</v>
      </c>
      <c r="E66" s="220"/>
      <c r="F66" s="220"/>
      <c r="G66" s="220"/>
      <c r="H66" s="220"/>
      <c r="I66" s="220"/>
      <c r="J66" s="221">
        <f>J165</f>
        <v>0</v>
      </c>
      <c r="K66" s="218"/>
      <c r="L66" s="22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="12" customFormat="1" ht="19.92" customHeight="1">
      <c r="A67" s="12"/>
      <c r="B67" s="217"/>
      <c r="C67" s="218"/>
      <c r="D67" s="219" t="s">
        <v>1013</v>
      </c>
      <c r="E67" s="220"/>
      <c r="F67" s="220"/>
      <c r="G67" s="220"/>
      <c r="H67" s="220"/>
      <c r="I67" s="220"/>
      <c r="J67" s="221">
        <f>J195</f>
        <v>0</v>
      </c>
      <c r="K67" s="218"/>
      <c r="L67" s="22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="12" customFormat="1" ht="19.92" customHeight="1">
      <c r="A68" s="12"/>
      <c r="B68" s="217"/>
      <c r="C68" s="218"/>
      <c r="D68" s="219" t="s">
        <v>1014</v>
      </c>
      <c r="E68" s="220"/>
      <c r="F68" s="220"/>
      <c r="G68" s="220"/>
      <c r="H68" s="220"/>
      <c r="I68" s="220"/>
      <c r="J68" s="221">
        <f>J207</f>
        <v>0</v>
      </c>
      <c r="K68" s="218"/>
      <c r="L68" s="22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="9" customFormat="1" ht="24.96" customHeight="1">
      <c r="A69" s="9"/>
      <c r="B69" s="168"/>
      <c r="C69" s="169"/>
      <c r="D69" s="170" t="s">
        <v>273</v>
      </c>
      <c r="E69" s="171"/>
      <c r="F69" s="171"/>
      <c r="G69" s="171"/>
      <c r="H69" s="171"/>
      <c r="I69" s="171"/>
      <c r="J69" s="172">
        <f>J217</f>
        <v>0</v>
      </c>
      <c r="K69" s="169"/>
      <c r="L69" s="173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9" customFormat="1" ht="24.96" customHeight="1">
      <c r="A70" s="9"/>
      <c r="B70" s="168"/>
      <c r="C70" s="169"/>
      <c r="D70" s="170" t="s">
        <v>178</v>
      </c>
      <c r="E70" s="171"/>
      <c r="F70" s="171"/>
      <c r="G70" s="171"/>
      <c r="H70" s="171"/>
      <c r="I70" s="171"/>
      <c r="J70" s="172">
        <f>J234</f>
        <v>0</v>
      </c>
      <c r="K70" s="169"/>
      <c r="L70" s="17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2" customFormat="1" ht="19.92" customHeight="1">
      <c r="A71" s="12"/>
      <c r="B71" s="217"/>
      <c r="C71" s="218"/>
      <c r="D71" s="219" t="s">
        <v>1015</v>
      </c>
      <c r="E71" s="220"/>
      <c r="F71" s="220"/>
      <c r="G71" s="220"/>
      <c r="H71" s="220"/>
      <c r="I71" s="220"/>
      <c r="J71" s="221">
        <f>J235</f>
        <v>0</v>
      </c>
      <c r="K71" s="218"/>
      <c r="L71" s="22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6" t="s">
        <v>107</v>
      </c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5" t="s">
        <v>16</v>
      </c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63" t="str">
        <f>E7</f>
        <v>Sanace vlhkosti objektu gymnázia Příční 16, Brno</v>
      </c>
      <c r="F81" s="35"/>
      <c r="G81" s="35"/>
      <c r="H81" s="35"/>
      <c r="I81" s="43"/>
      <c r="J81" s="43"/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5" t="s">
        <v>99</v>
      </c>
      <c r="D82" s="43"/>
      <c r="E82" s="43"/>
      <c r="F82" s="43"/>
      <c r="G82" s="43"/>
      <c r="H82" s="43"/>
      <c r="I82" s="43"/>
      <c r="J82" s="43"/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6.5" customHeight="1">
      <c r="A83" s="41"/>
      <c r="B83" s="42"/>
      <c r="C83" s="43"/>
      <c r="D83" s="43"/>
      <c r="E83" s="72" t="str">
        <f>E9</f>
        <v>24/04/18 E - Zóna E</v>
      </c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6.96" customHeight="1">
      <c r="A84" s="41"/>
      <c r="B84" s="42"/>
      <c r="C84" s="43"/>
      <c r="D84" s="43"/>
      <c r="E84" s="43"/>
      <c r="F84" s="43"/>
      <c r="G84" s="43"/>
      <c r="H84" s="43"/>
      <c r="I84" s="43"/>
      <c r="J84" s="43"/>
      <c r="K84" s="43"/>
      <c r="L84" s="13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2" customHeight="1">
      <c r="A85" s="41"/>
      <c r="B85" s="42"/>
      <c r="C85" s="35" t="s">
        <v>21</v>
      </c>
      <c r="D85" s="43"/>
      <c r="E85" s="43"/>
      <c r="F85" s="30" t="str">
        <f>F12</f>
        <v>parc.č. 508, Příční 123/16, Brno</v>
      </c>
      <c r="G85" s="43"/>
      <c r="H85" s="43"/>
      <c r="I85" s="35" t="s">
        <v>23</v>
      </c>
      <c r="J85" s="75" t="str">
        <f>IF(J12="","",J12)</f>
        <v>21. 4. 2024</v>
      </c>
      <c r="K85" s="43"/>
      <c r="L85" s="13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43"/>
      <c r="J86" s="43"/>
      <c r="K86" s="43"/>
      <c r="L86" s="13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25.65" customHeight="1">
      <c r="A87" s="41"/>
      <c r="B87" s="42"/>
      <c r="C87" s="35" t="s">
        <v>25</v>
      </c>
      <c r="D87" s="43"/>
      <c r="E87" s="43"/>
      <c r="F87" s="30" t="str">
        <f>E15</f>
        <v>Gymnázium Brno, třída Kapitána Jaroše, příspěvková</v>
      </c>
      <c r="G87" s="43"/>
      <c r="H87" s="43"/>
      <c r="I87" s="35" t="s">
        <v>31</v>
      </c>
      <c r="J87" s="39" t="str">
        <f>E21</f>
        <v>ZEJDA-SANACE s.r.o.</v>
      </c>
      <c r="K87" s="43"/>
      <c r="L87" s="13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29</v>
      </c>
      <c r="D88" s="43"/>
      <c r="E88" s="43"/>
      <c r="F88" s="30" t="str">
        <f>IF(E18="","",E18)</f>
        <v>Vyplň údaj</v>
      </c>
      <c r="G88" s="43"/>
      <c r="H88" s="43"/>
      <c r="I88" s="35" t="s">
        <v>34</v>
      </c>
      <c r="J88" s="39" t="str">
        <f>E24</f>
        <v xml:space="preserve"> </v>
      </c>
      <c r="K88" s="43"/>
      <c r="L88" s="13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0.32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3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10" customFormat="1" ht="29.28" customHeight="1">
      <c r="A90" s="174"/>
      <c r="B90" s="175"/>
      <c r="C90" s="176" t="s">
        <v>108</v>
      </c>
      <c r="D90" s="177" t="s">
        <v>57</v>
      </c>
      <c r="E90" s="177" t="s">
        <v>53</v>
      </c>
      <c r="F90" s="177" t="s">
        <v>54</v>
      </c>
      <c r="G90" s="177" t="s">
        <v>109</v>
      </c>
      <c r="H90" s="177" t="s">
        <v>110</v>
      </c>
      <c r="I90" s="177" t="s">
        <v>111</v>
      </c>
      <c r="J90" s="177" t="s">
        <v>103</v>
      </c>
      <c r="K90" s="178" t="s">
        <v>112</v>
      </c>
      <c r="L90" s="179"/>
      <c r="M90" s="95" t="s">
        <v>19</v>
      </c>
      <c r="N90" s="96" t="s">
        <v>42</v>
      </c>
      <c r="O90" s="96" t="s">
        <v>113</v>
      </c>
      <c r="P90" s="96" t="s">
        <v>114</v>
      </c>
      <c r="Q90" s="96" t="s">
        <v>115</v>
      </c>
      <c r="R90" s="96" t="s">
        <v>116</v>
      </c>
      <c r="S90" s="96" t="s">
        <v>117</v>
      </c>
      <c r="T90" s="97" t="s">
        <v>118</v>
      </c>
      <c r="U90" s="174"/>
      <c r="V90" s="174"/>
      <c r="W90" s="174"/>
      <c r="X90" s="174"/>
      <c r="Y90" s="174"/>
      <c r="Z90" s="174"/>
      <c r="AA90" s="174"/>
      <c r="AB90" s="174"/>
      <c r="AC90" s="174"/>
      <c r="AD90" s="174"/>
      <c r="AE90" s="174"/>
    </row>
    <row r="91" s="2" customFormat="1" ht="22.8" customHeight="1">
      <c r="A91" s="41"/>
      <c r="B91" s="42"/>
      <c r="C91" s="102" t="s">
        <v>119</v>
      </c>
      <c r="D91" s="43"/>
      <c r="E91" s="43"/>
      <c r="F91" s="43"/>
      <c r="G91" s="43"/>
      <c r="H91" s="43"/>
      <c r="I91" s="43"/>
      <c r="J91" s="180">
        <f>BK91</f>
        <v>0</v>
      </c>
      <c r="K91" s="43"/>
      <c r="L91" s="47"/>
      <c r="M91" s="98"/>
      <c r="N91" s="181"/>
      <c r="O91" s="99"/>
      <c r="P91" s="182">
        <f>P92+P99+P110+P112+P217+P234</f>
        <v>0</v>
      </c>
      <c r="Q91" s="99"/>
      <c r="R91" s="182">
        <f>R92+R99+R110+R112+R217+R234</f>
        <v>4.4690994999999996</v>
      </c>
      <c r="S91" s="99"/>
      <c r="T91" s="183">
        <f>T92+T99+T110+T112+T217+T234</f>
        <v>1.4419580000000001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71</v>
      </c>
      <c r="AU91" s="20" t="s">
        <v>104</v>
      </c>
      <c r="BK91" s="184">
        <f>BK92+BK99+BK110+BK112+BK217+BK234</f>
        <v>0</v>
      </c>
    </row>
    <row r="92" s="11" customFormat="1" ht="25.92" customHeight="1">
      <c r="A92" s="11"/>
      <c r="B92" s="185"/>
      <c r="C92" s="186"/>
      <c r="D92" s="187" t="s">
        <v>71</v>
      </c>
      <c r="E92" s="188" t="s">
        <v>82</v>
      </c>
      <c r="F92" s="188" t="s">
        <v>656</v>
      </c>
      <c r="G92" s="186"/>
      <c r="H92" s="186"/>
      <c r="I92" s="189"/>
      <c r="J92" s="190">
        <f>BK92</f>
        <v>0</v>
      </c>
      <c r="K92" s="186"/>
      <c r="L92" s="191"/>
      <c r="M92" s="192"/>
      <c r="N92" s="193"/>
      <c r="O92" s="193"/>
      <c r="P92" s="194">
        <f>SUM(P93:P98)</f>
        <v>0</v>
      </c>
      <c r="Q92" s="193"/>
      <c r="R92" s="194">
        <f>SUM(R93:R98)</f>
        <v>0</v>
      </c>
      <c r="S92" s="193"/>
      <c r="T92" s="195">
        <f>SUM(T93:T98)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196" t="s">
        <v>80</v>
      </c>
      <c r="AT92" s="197" t="s">
        <v>71</v>
      </c>
      <c r="AU92" s="197" t="s">
        <v>72</v>
      </c>
      <c r="AY92" s="196" t="s">
        <v>123</v>
      </c>
      <c r="BK92" s="198">
        <f>SUM(BK93:BK98)</f>
        <v>0</v>
      </c>
    </row>
    <row r="93" s="2" customFormat="1" ht="16.5" customHeight="1">
      <c r="A93" s="41"/>
      <c r="B93" s="42"/>
      <c r="C93" s="199" t="s">
        <v>80</v>
      </c>
      <c r="D93" s="199" t="s">
        <v>124</v>
      </c>
      <c r="E93" s="200" t="s">
        <v>183</v>
      </c>
      <c r="F93" s="201" t="s">
        <v>184</v>
      </c>
      <c r="G93" s="202" t="s">
        <v>185</v>
      </c>
      <c r="H93" s="203">
        <v>13.1</v>
      </c>
      <c r="I93" s="204"/>
      <c r="J93" s="205">
        <f>ROUND(I93*H93,2)</f>
        <v>0</v>
      </c>
      <c r="K93" s="201" t="s">
        <v>19</v>
      </c>
      <c r="L93" s="47"/>
      <c r="M93" s="206" t="s">
        <v>19</v>
      </c>
      <c r="N93" s="207" t="s">
        <v>43</v>
      </c>
      <c r="O93" s="87"/>
      <c r="P93" s="208">
        <f>O93*H93</f>
        <v>0</v>
      </c>
      <c r="Q93" s="208">
        <v>0</v>
      </c>
      <c r="R93" s="208">
        <f>Q93*H93</f>
        <v>0</v>
      </c>
      <c r="S93" s="208">
        <v>0</v>
      </c>
      <c r="T93" s="20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0" t="s">
        <v>122</v>
      </c>
      <c r="AT93" s="210" t="s">
        <v>124</v>
      </c>
      <c r="AU93" s="210" t="s">
        <v>80</v>
      </c>
      <c r="AY93" s="20" t="s">
        <v>123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20" t="s">
        <v>80</v>
      </c>
      <c r="BK93" s="211">
        <f>ROUND(I93*H93,2)</f>
        <v>0</v>
      </c>
      <c r="BL93" s="20" t="s">
        <v>122</v>
      </c>
      <c r="BM93" s="210" t="s">
        <v>1016</v>
      </c>
    </row>
    <row r="94" s="14" customFormat="1">
      <c r="A94" s="14"/>
      <c r="B94" s="236"/>
      <c r="C94" s="237"/>
      <c r="D94" s="227" t="s">
        <v>187</v>
      </c>
      <c r="E94" s="238" t="s">
        <v>19</v>
      </c>
      <c r="F94" s="239" t="s">
        <v>1017</v>
      </c>
      <c r="G94" s="237"/>
      <c r="H94" s="240">
        <v>13.1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187</v>
      </c>
      <c r="AU94" s="246" t="s">
        <v>80</v>
      </c>
      <c r="AV94" s="14" t="s">
        <v>82</v>
      </c>
      <c r="AW94" s="14" t="s">
        <v>33</v>
      </c>
      <c r="AX94" s="14" t="s">
        <v>72</v>
      </c>
      <c r="AY94" s="246" t="s">
        <v>123</v>
      </c>
    </row>
    <row r="95" s="15" customFormat="1">
      <c r="A95" s="15"/>
      <c r="B95" s="247"/>
      <c r="C95" s="248"/>
      <c r="D95" s="227" t="s">
        <v>187</v>
      </c>
      <c r="E95" s="249" t="s">
        <v>19</v>
      </c>
      <c r="F95" s="250" t="s">
        <v>205</v>
      </c>
      <c r="G95" s="248"/>
      <c r="H95" s="251">
        <v>13.1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7" t="s">
        <v>187</v>
      </c>
      <c r="AU95" s="257" t="s">
        <v>80</v>
      </c>
      <c r="AV95" s="15" t="s">
        <v>122</v>
      </c>
      <c r="AW95" s="15" t="s">
        <v>33</v>
      </c>
      <c r="AX95" s="15" t="s">
        <v>80</v>
      </c>
      <c r="AY95" s="257" t="s">
        <v>123</v>
      </c>
    </row>
    <row r="96" s="2" customFormat="1" ht="16.5" customHeight="1">
      <c r="A96" s="41"/>
      <c r="B96" s="42"/>
      <c r="C96" s="199" t="s">
        <v>82</v>
      </c>
      <c r="D96" s="199" t="s">
        <v>124</v>
      </c>
      <c r="E96" s="200" t="s">
        <v>190</v>
      </c>
      <c r="F96" s="201" t="s">
        <v>191</v>
      </c>
      <c r="G96" s="202" t="s">
        <v>192</v>
      </c>
      <c r="H96" s="203">
        <v>325.77999999999997</v>
      </c>
      <c r="I96" s="204"/>
      <c r="J96" s="205">
        <f>ROUND(I96*H96,2)</f>
        <v>0</v>
      </c>
      <c r="K96" s="201" t="s">
        <v>19</v>
      </c>
      <c r="L96" s="47"/>
      <c r="M96" s="206" t="s">
        <v>19</v>
      </c>
      <c r="N96" s="207" t="s">
        <v>43</v>
      </c>
      <c r="O96" s="87"/>
      <c r="P96" s="208">
        <f>O96*H96</f>
        <v>0</v>
      </c>
      <c r="Q96" s="208">
        <v>0</v>
      </c>
      <c r="R96" s="208">
        <f>Q96*H96</f>
        <v>0</v>
      </c>
      <c r="S96" s="208">
        <v>0</v>
      </c>
      <c r="T96" s="209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10" t="s">
        <v>122</v>
      </c>
      <c r="AT96" s="210" t="s">
        <v>124</v>
      </c>
      <c r="AU96" s="210" t="s">
        <v>80</v>
      </c>
      <c r="AY96" s="20" t="s">
        <v>123</v>
      </c>
      <c r="BE96" s="211">
        <f>IF(N96="základní",J96,0)</f>
        <v>0</v>
      </c>
      <c r="BF96" s="211">
        <f>IF(N96="snížená",J96,0)</f>
        <v>0</v>
      </c>
      <c r="BG96" s="211">
        <f>IF(N96="zákl. přenesená",J96,0)</f>
        <v>0</v>
      </c>
      <c r="BH96" s="211">
        <f>IF(N96="sníž. přenesená",J96,0)</f>
        <v>0</v>
      </c>
      <c r="BI96" s="211">
        <f>IF(N96="nulová",J96,0)</f>
        <v>0</v>
      </c>
      <c r="BJ96" s="20" t="s">
        <v>80</v>
      </c>
      <c r="BK96" s="211">
        <f>ROUND(I96*H96,2)</f>
        <v>0</v>
      </c>
      <c r="BL96" s="20" t="s">
        <v>122</v>
      </c>
      <c r="BM96" s="210" t="s">
        <v>1018</v>
      </c>
    </row>
    <row r="97" s="14" customFormat="1">
      <c r="A97" s="14"/>
      <c r="B97" s="236"/>
      <c r="C97" s="237"/>
      <c r="D97" s="227" t="s">
        <v>187</v>
      </c>
      <c r="E97" s="238" t="s">
        <v>19</v>
      </c>
      <c r="F97" s="239" t="s">
        <v>1019</v>
      </c>
      <c r="G97" s="237"/>
      <c r="H97" s="240">
        <v>325.77999999999997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187</v>
      </c>
      <c r="AU97" s="246" t="s">
        <v>80</v>
      </c>
      <c r="AV97" s="14" t="s">
        <v>82</v>
      </c>
      <c r="AW97" s="14" t="s">
        <v>33</v>
      </c>
      <c r="AX97" s="14" t="s">
        <v>72</v>
      </c>
      <c r="AY97" s="246" t="s">
        <v>123</v>
      </c>
    </row>
    <row r="98" s="15" customFormat="1">
      <c r="A98" s="15"/>
      <c r="B98" s="247"/>
      <c r="C98" s="248"/>
      <c r="D98" s="227" t="s">
        <v>187</v>
      </c>
      <c r="E98" s="249" t="s">
        <v>19</v>
      </c>
      <c r="F98" s="250" t="s">
        <v>205</v>
      </c>
      <c r="G98" s="248"/>
      <c r="H98" s="251">
        <v>325.77999999999997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7" t="s">
        <v>187</v>
      </c>
      <c r="AU98" s="257" t="s">
        <v>80</v>
      </c>
      <c r="AV98" s="15" t="s">
        <v>122</v>
      </c>
      <c r="AW98" s="15" t="s">
        <v>33</v>
      </c>
      <c r="AX98" s="15" t="s">
        <v>80</v>
      </c>
      <c r="AY98" s="257" t="s">
        <v>123</v>
      </c>
    </row>
    <row r="99" s="11" customFormat="1" ht="25.92" customHeight="1">
      <c r="A99" s="11"/>
      <c r="B99" s="185"/>
      <c r="C99" s="186"/>
      <c r="D99" s="187" t="s">
        <v>71</v>
      </c>
      <c r="E99" s="188" t="s">
        <v>196</v>
      </c>
      <c r="F99" s="188" t="s">
        <v>281</v>
      </c>
      <c r="G99" s="186"/>
      <c r="H99" s="186"/>
      <c r="I99" s="189"/>
      <c r="J99" s="190">
        <f>BK99</f>
        <v>0</v>
      </c>
      <c r="K99" s="186"/>
      <c r="L99" s="191"/>
      <c r="M99" s="192"/>
      <c r="N99" s="193"/>
      <c r="O99" s="193"/>
      <c r="P99" s="194">
        <f>SUM(P100:P109)</f>
        <v>0</v>
      </c>
      <c r="Q99" s="193"/>
      <c r="R99" s="194">
        <f>SUM(R100:R109)</f>
        <v>0</v>
      </c>
      <c r="S99" s="193"/>
      <c r="T99" s="195">
        <f>SUM(T100:T109)</f>
        <v>0</v>
      </c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R99" s="196" t="s">
        <v>80</v>
      </c>
      <c r="AT99" s="197" t="s">
        <v>71</v>
      </c>
      <c r="AU99" s="197" t="s">
        <v>72</v>
      </c>
      <c r="AY99" s="196" t="s">
        <v>123</v>
      </c>
      <c r="BK99" s="198">
        <f>SUM(BK100:BK109)</f>
        <v>0</v>
      </c>
    </row>
    <row r="100" s="2" customFormat="1" ht="24.15" customHeight="1">
      <c r="A100" s="41"/>
      <c r="B100" s="42"/>
      <c r="C100" s="199" t="s">
        <v>133</v>
      </c>
      <c r="D100" s="199" t="s">
        <v>124</v>
      </c>
      <c r="E100" s="200" t="s">
        <v>287</v>
      </c>
      <c r="F100" s="201" t="s">
        <v>288</v>
      </c>
      <c r="G100" s="202" t="s">
        <v>289</v>
      </c>
      <c r="H100" s="203">
        <v>5</v>
      </c>
      <c r="I100" s="204"/>
      <c r="J100" s="205">
        <f>ROUND(I100*H100,2)</f>
        <v>0</v>
      </c>
      <c r="K100" s="201" t="s">
        <v>19</v>
      </c>
      <c r="L100" s="47"/>
      <c r="M100" s="206" t="s">
        <v>19</v>
      </c>
      <c r="N100" s="207" t="s">
        <v>43</v>
      </c>
      <c r="O100" s="87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0" t="s">
        <v>122</v>
      </c>
      <c r="AT100" s="210" t="s">
        <v>124</v>
      </c>
      <c r="AU100" s="210" t="s">
        <v>80</v>
      </c>
      <c r="AY100" s="20" t="s">
        <v>123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20" t="s">
        <v>80</v>
      </c>
      <c r="BK100" s="211">
        <f>ROUND(I100*H100,2)</f>
        <v>0</v>
      </c>
      <c r="BL100" s="20" t="s">
        <v>122</v>
      </c>
      <c r="BM100" s="210" t="s">
        <v>1020</v>
      </c>
    </row>
    <row r="101" s="14" customFormat="1">
      <c r="A101" s="14"/>
      <c r="B101" s="236"/>
      <c r="C101" s="237"/>
      <c r="D101" s="227" t="s">
        <v>187</v>
      </c>
      <c r="E101" s="238" t="s">
        <v>19</v>
      </c>
      <c r="F101" s="239" t="s">
        <v>1021</v>
      </c>
      <c r="G101" s="237"/>
      <c r="H101" s="240">
        <v>5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187</v>
      </c>
      <c r="AU101" s="246" t="s">
        <v>80</v>
      </c>
      <c r="AV101" s="14" t="s">
        <v>82</v>
      </c>
      <c r="AW101" s="14" t="s">
        <v>33</v>
      </c>
      <c r="AX101" s="14" t="s">
        <v>72</v>
      </c>
      <c r="AY101" s="246" t="s">
        <v>123</v>
      </c>
    </row>
    <row r="102" s="15" customFormat="1">
      <c r="A102" s="15"/>
      <c r="B102" s="247"/>
      <c r="C102" s="248"/>
      <c r="D102" s="227" t="s">
        <v>187</v>
      </c>
      <c r="E102" s="249" t="s">
        <v>19</v>
      </c>
      <c r="F102" s="250" t="s">
        <v>205</v>
      </c>
      <c r="G102" s="248"/>
      <c r="H102" s="251">
        <v>5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187</v>
      </c>
      <c r="AU102" s="257" t="s">
        <v>80</v>
      </c>
      <c r="AV102" s="15" t="s">
        <v>122</v>
      </c>
      <c r="AW102" s="15" t="s">
        <v>33</v>
      </c>
      <c r="AX102" s="15" t="s">
        <v>80</v>
      </c>
      <c r="AY102" s="257" t="s">
        <v>123</v>
      </c>
    </row>
    <row r="103" s="2" customFormat="1" ht="24.15" customHeight="1">
      <c r="A103" s="41"/>
      <c r="B103" s="42"/>
      <c r="C103" s="199" t="s">
        <v>122</v>
      </c>
      <c r="D103" s="199" t="s">
        <v>124</v>
      </c>
      <c r="E103" s="200" t="s">
        <v>215</v>
      </c>
      <c r="F103" s="201" t="s">
        <v>216</v>
      </c>
      <c r="G103" s="202" t="s">
        <v>217</v>
      </c>
      <c r="H103" s="203">
        <v>426.01999999999998</v>
      </c>
      <c r="I103" s="204"/>
      <c r="J103" s="205">
        <f>ROUND(I103*H103,2)</f>
        <v>0</v>
      </c>
      <c r="K103" s="201" t="s">
        <v>19</v>
      </c>
      <c r="L103" s="47"/>
      <c r="M103" s="206" t="s">
        <v>19</v>
      </c>
      <c r="N103" s="207" t="s">
        <v>43</v>
      </c>
      <c r="O103" s="87"/>
      <c r="P103" s="208">
        <f>O103*H103</f>
        <v>0</v>
      </c>
      <c r="Q103" s="208">
        <v>0</v>
      </c>
      <c r="R103" s="208">
        <f>Q103*H103</f>
        <v>0</v>
      </c>
      <c r="S103" s="208">
        <v>0</v>
      </c>
      <c r="T103" s="20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0" t="s">
        <v>122</v>
      </c>
      <c r="AT103" s="210" t="s">
        <v>124</v>
      </c>
      <c r="AU103" s="210" t="s">
        <v>80</v>
      </c>
      <c r="AY103" s="20" t="s">
        <v>123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20" t="s">
        <v>80</v>
      </c>
      <c r="BK103" s="211">
        <f>ROUND(I103*H103,2)</f>
        <v>0</v>
      </c>
      <c r="BL103" s="20" t="s">
        <v>122</v>
      </c>
      <c r="BM103" s="210" t="s">
        <v>1022</v>
      </c>
    </row>
    <row r="104" s="14" customFormat="1">
      <c r="A104" s="14"/>
      <c r="B104" s="236"/>
      <c r="C104" s="237"/>
      <c r="D104" s="227" t="s">
        <v>187</v>
      </c>
      <c r="E104" s="238" t="s">
        <v>19</v>
      </c>
      <c r="F104" s="239" t="s">
        <v>1023</v>
      </c>
      <c r="G104" s="237"/>
      <c r="H104" s="240">
        <v>426.01999999999998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187</v>
      </c>
      <c r="AU104" s="246" t="s">
        <v>80</v>
      </c>
      <c r="AV104" s="14" t="s">
        <v>82</v>
      </c>
      <c r="AW104" s="14" t="s">
        <v>33</v>
      </c>
      <c r="AX104" s="14" t="s">
        <v>72</v>
      </c>
      <c r="AY104" s="246" t="s">
        <v>123</v>
      </c>
    </row>
    <row r="105" s="15" customFormat="1">
      <c r="A105" s="15"/>
      <c r="B105" s="247"/>
      <c r="C105" s="248"/>
      <c r="D105" s="227" t="s">
        <v>187</v>
      </c>
      <c r="E105" s="249" t="s">
        <v>19</v>
      </c>
      <c r="F105" s="250" t="s">
        <v>205</v>
      </c>
      <c r="G105" s="248"/>
      <c r="H105" s="251">
        <v>426.01999999999998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187</v>
      </c>
      <c r="AU105" s="257" t="s">
        <v>80</v>
      </c>
      <c r="AV105" s="15" t="s">
        <v>122</v>
      </c>
      <c r="AW105" s="15" t="s">
        <v>33</v>
      </c>
      <c r="AX105" s="15" t="s">
        <v>80</v>
      </c>
      <c r="AY105" s="257" t="s">
        <v>123</v>
      </c>
    </row>
    <row r="106" s="2" customFormat="1" ht="21.75" customHeight="1">
      <c r="A106" s="41"/>
      <c r="B106" s="42"/>
      <c r="C106" s="199" t="s">
        <v>140</v>
      </c>
      <c r="D106" s="199" t="s">
        <v>124</v>
      </c>
      <c r="E106" s="200" t="s">
        <v>198</v>
      </c>
      <c r="F106" s="201" t="s">
        <v>199</v>
      </c>
      <c r="G106" s="202" t="s">
        <v>185</v>
      </c>
      <c r="H106" s="203">
        <v>25.059999999999999</v>
      </c>
      <c r="I106" s="204"/>
      <c r="J106" s="205">
        <f>ROUND(I106*H106,2)</f>
        <v>0</v>
      </c>
      <c r="K106" s="201" t="s">
        <v>19</v>
      </c>
      <c r="L106" s="47"/>
      <c r="M106" s="206" t="s">
        <v>19</v>
      </c>
      <c r="N106" s="207" t="s">
        <v>43</v>
      </c>
      <c r="O106" s="87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0" t="s">
        <v>122</v>
      </c>
      <c r="AT106" s="210" t="s">
        <v>124</v>
      </c>
      <c r="AU106" s="210" t="s">
        <v>80</v>
      </c>
      <c r="AY106" s="20" t="s">
        <v>123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20" t="s">
        <v>80</v>
      </c>
      <c r="BK106" s="211">
        <f>ROUND(I106*H106,2)</f>
        <v>0</v>
      </c>
      <c r="BL106" s="20" t="s">
        <v>122</v>
      </c>
      <c r="BM106" s="210" t="s">
        <v>1024</v>
      </c>
    </row>
    <row r="107" s="14" customFormat="1">
      <c r="A107" s="14"/>
      <c r="B107" s="236"/>
      <c r="C107" s="237"/>
      <c r="D107" s="227" t="s">
        <v>187</v>
      </c>
      <c r="E107" s="238" t="s">
        <v>19</v>
      </c>
      <c r="F107" s="239" t="s">
        <v>1025</v>
      </c>
      <c r="G107" s="237"/>
      <c r="H107" s="240">
        <v>25.059999999999999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187</v>
      </c>
      <c r="AU107" s="246" t="s">
        <v>80</v>
      </c>
      <c r="AV107" s="14" t="s">
        <v>82</v>
      </c>
      <c r="AW107" s="14" t="s">
        <v>33</v>
      </c>
      <c r="AX107" s="14" t="s">
        <v>72</v>
      </c>
      <c r="AY107" s="246" t="s">
        <v>123</v>
      </c>
    </row>
    <row r="108" s="15" customFormat="1">
      <c r="A108" s="15"/>
      <c r="B108" s="247"/>
      <c r="C108" s="248"/>
      <c r="D108" s="227" t="s">
        <v>187</v>
      </c>
      <c r="E108" s="249" t="s">
        <v>19</v>
      </c>
      <c r="F108" s="250" t="s">
        <v>205</v>
      </c>
      <c r="G108" s="248"/>
      <c r="H108" s="251">
        <v>25.059999999999999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187</v>
      </c>
      <c r="AU108" s="257" t="s">
        <v>80</v>
      </c>
      <c r="AV108" s="15" t="s">
        <v>122</v>
      </c>
      <c r="AW108" s="15" t="s">
        <v>33</v>
      </c>
      <c r="AX108" s="15" t="s">
        <v>80</v>
      </c>
      <c r="AY108" s="257" t="s">
        <v>123</v>
      </c>
    </row>
    <row r="109" s="2" customFormat="1" ht="24.15" customHeight="1">
      <c r="A109" s="41"/>
      <c r="B109" s="42"/>
      <c r="C109" s="199" t="s">
        <v>144</v>
      </c>
      <c r="D109" s="199" t="s">
        <v>124</v>
      </c>
      <c r="E109" s="200" t="s">
        <v>206</v>
      </c>
      <c r="F109" s="201" t="s">
        <v>299</v>
      </c>
      <c r="G109" s="202" t="s">
        <v>300</v>
      </c>
      <c r="H109" s="203">
        <v>5</v>
      </c>
      <c r="I109" s="204"/>
      <c r="J109" s="205">
        <f>ROUND(I109*H109,2)</f>
        <v>0</v>
      </c>
      <c r="K109" s="201" t="s">
        <v>19</v>
      </c>
      <c r="L109" s="47"/>
      <c r="M109" s="206" t="s">
        <v>19</v>
      </c>
      <c r="N109" s="207" t="s">
        <v>43</v>
      </c>
      <c r="O109" s="87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10" t="s">
        <v>122</v>
      </c>
      <c r="AT109" s="210" t="s">
        <v>124</v>
      </c>
      <c r="AU109" s="210" t="s">
        <v>80</v>
      </c>
      <c r="AY109" s="20" t="s">
        <v>123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20" t="s">
        <v>80</v>
      </c>
      <c r="BK109" s="211">
        <f>ROUND(I109*H109,2)</f>
        <v>0</v>
      </c>
      <c r="BL109" s="20" t="s">
        <v>122</v>
      </c>
      <c r="BM109" s="210" t="s">
        <v>1026</v>
      </c>
    </row>
    <row r="110" s="11" customFormat="1" ht="25.92" customHeight="1">
      <c r="A110" s="11"/>
      <c r="B110" s="185"/>
      <c r="C110" s="186"/>
      <c r="D110" s="187" t="s">
        <v>71</v>
      </c>
      <c r="E110" s="188" t="s">
        <v>514</v>
      </c>
      <c r="F110" s="188" t="s">
        <v>515</v>
      </c>
      <c r="G110" s="186"/>
      <c r="H110" s="186"/>
      <c r="I110" s="189"/>
      <c r="J110" s="190">
        <f>BK110</f>
        <v>0</v>
      </c>
      <c r="K110" s="186"/>
      <c r="L110" s="191"/>
      <c r="M110" s="192"/>
      <c r="N110" s="193"/>
      <c r="O110" s="193"/>
      <c r="P110" s="194">
        <f>P111</f>
        <v>0</v>
      </c>
      <c r="Q110" s="193"/>
      <c r="R110" s="194">
        <f>R111</f>
        <v>0</v>
      </c>
      <c r="S110" s="193"/>
      <c r="T110" s="195">
        <f>T111</f>
        <v>0</v>
      </c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R110" s="196" t="s">
        <v>80</v>
      </c>
      <c r="AT110" s="197" t="s">
        <v>71</v>
      </c>
      <c r="AU110" s="197" t="s">
        <v>72</v>
      </c>
      <c r="AY110" s="196" t="s">
        <v>123</v>
      </c>
      <c r="BK110" s="198">
        <f>BK111</f>
        <v>0</v>
      </c>
    </row>
    <row r="111" s="2" customFormat="1" ht="21.75" customHeight="1">
      <c r="A111" s="41"/>
      <c r="B111" s="42"/>
      <c r="C111" s="199" t="s">
        <v>147</v>
      </c>
      <c r="D111" s="199" t="s">
        <v>124</v>
      </c>
      <c r="E111" s="200" t="s">
        <v>517</v>
      </c>
      <c r="F111" s="201" t="s">
        <v>518</v>
      </c>
      <c r="G111" s="202" t="s">
        <v>519</v>
      </c>
      <c r="H111" s="203">
        <v>1.085</v>
      </c>
      <c r="I111" s="204"/>
      <c r="J111" s="205">
        <f>ROUND(I111*H111,2)</f>
        <v>0</v>
      </c>
      <c r="K111" s="201" t="s">
        <v>19</v>
      </c>
      <c r="L111" s="47"/>
      <c r="M111" s="206" t="s">
        <v>19</v>
      </c>
      <c r="N111" s="207" t="s">
        <v>43</v>
      </c>
      <c r="O111" s="87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10" t="s">
        <v>122</v>
      </c>
      <c r="AT111" s="210" t="s">
        <v>124</v>
      </c>
      <c r="AU111" s="210" t="s">
        <v>80</v>
      </c>
      <c r="AY111" s="20" t="s">
        <v>123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20" t="s">
        <v>80</v>
      </c>
      <c r="BK111" s="211">
        <f>ROUND(I111*H111,2)</f>
        <v>0</v>
      </c>
      <c r="BL111" s="20" t="s">
        <v>122</v>
      </c>
      <c r="BM111" s="210" t="s">
        <v>1027</v>
      </c>
    </row>
    <row r="112" s="11" customFormat="1" ht="25.92" customHeight="1">
      <c r="A112" s="11"/>
      <c r="B112" s="185"/>
      <c r="C112" s="186"/>
      <c r="D112" s="187" t="s">
        <v>71</v>
      </c>
      <c r="E112" s="188" t="s">
        <v>180</v>
      </c>
      <c r="F112" s="188" t="s">
        <v>181</v>
      </c>
      <c r="G112" s="186"/>
      <c r="H112" s="186"/>
      <c r="I112" s="189"/>
      <c r="J112" s="190">
        <f>BK112</f>
        <v>0</v>
      </c>
      <c r="K112" s="186"/>
      <c r="L112" s="191"/>
      <c r="M112" s="192"/>
      <c r="N112" s="193"/>
      <c r="O112" s="193"/>
      <c r="P112" s="194">
        <f>P113+P150+P165+P195+P207</f>
        <v>0</v>
      </c>
      <c r="Q112" s="193"/>
      <c r="R112" s="194">
        <f>R113+R150+R165+R195+R207</f>
        <v>4.4690994999999996</v>
      </c>
      <c r="S112" s="193"/>
      <c r="T112" s="195">
        <f>T113+T150+T165+T195+T207</f>
        <v>1.25132</v>
      </c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R112" s="196" t="s">
        <v>80</v>
      </c>
      <c r="AT112" s="197" t="s">
        <v>71</v>
      </c>
      <c r="AU112" s="197" t="s">
        <v>72</v>
      </c>
      <c r="AY112" s="196" t="s">
        <v>123</v>
      </c>
      <c r="BK112" s="198">
        <f>BK113+BK150+BK165+BK195+BK207</f>
        <v>0</v>
      </c>
    </row>
    <row r="113" s="11" customFormat="1" ht="22.8" customHeight="1">
      <c r="A113" s="11"/>
      <c r="B113" s="185"/>
      <c r="C113" s="186"/>
      <c r="D113" s="187" t="s">
        <v>71</v>
      </c>
      <c r="E113" s="223" t="s">
        <v>80</v>
      </c>
      <c r="F113" s="223" t="s">
        <v>700</v>
      </c>
      <c r="G113" s="186"/>
      <c r="H113" s="186"/>
      <c r="I113" s="189"/>
      <c r="J113" s="224">
        <f>BK113</f>
        <v>0</v>
      </c>
      <c r="K113" s="186"/>
      <c r="L113" s="191"/>
      <c r="M113" s="192"/>
      <c r="N113" s="193"/>
      <c r="O113" s="193"/>
      <c r="P113" s="194">
        <f>SUM(P114:P149)</f>
        <v>0</v>
      </c>
      <c r="Q113" s="193"/>
      <c r="R113" s="194">
        <f>SUM(R114:R149)</f>
        <v>0</v>
      </c>
      <c r="S113" s="193"/>
      <c r="T113" s="195">
        <f>SUM(T114:T149)</f>
        <v>0</v>
      </c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R113" s="196" t="s">
        <v>80</v>
      </c>
      <c r="AT113" s="197" t="s">
        <v>71</v>
      </c>
      <c r="AU113" s="197" t="s">
        <v>80</v>
      </c>
      <c r="AY113" s="196" t="s">
        <v>123</v>
      </c>
      <c r="BK113" s="198">
        <f>SUM(BK114:BK149)</f>
        <v>0</v>
      </c>
    </row>
    <row r="114" s="2" customFormat="1" ht="33" customHeight="1">
      <c r="A114" s="41"/>
      <c r="B114" s="42"/>
      <c r="C114" s="199" t="s">
        <v>152</v>
      </c>
      <c r="D114" s="199" t="s">
        <v>124</v>
      </c>
      <c r="E114" s="200" t="s">
        <v>725</v>
      </c>
      <c r="F114" s="201" t="s">
        <v>726</v>
      </c>
      <c r="G114" s="202" t="s">
        <v>284</v>
      </c>
      <c r="H114" s="203">
        <v>31.559999999999999</v>
      </c>
      <c r="I114" s="204"/>
      <c r="J114" s="205">
        <f>ROUND(I114*H114,2)</f>
        <v>0</v>
      </c>
      <c r="K114" s="201" t="s">
        <v>253</v>
      </c>
      <c r="L114" s="47"/>
      <c r="M114" s="206" t="s">
        <v>19</v>
      </c>
      <c r="N114" s="207" t="s">
        <v>43</v>
      </c>
      <c r="O114" s="87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10" t="s">
        <v>122</v>
      </c>
      <c r="AT114" s="210" t="s">
        <v>124</v>
      </c>
      <c r="AU114" s="210" t="s">
        <v>82</v>
      </c>
      <c r="AY114" s="20" t="s">
        <v>123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20" t="s">
        <v>80</v>
      </c>
      <c r="BK114" s="211">
        <f>ROUND(I114*H114,2)</f>
        <v>0</v>
      </c>
      <c r="BL114" s="20" t="s">
        <v>122</v>
      </c>
      <c r="BM114" s="210" t="s">
        <v>1028</v>
      </c>
    </row>
    <row r="115" s="2" customFormat="1">
      <c r="A115" s="41"/>
      <c r="B115" s="42"/>
      <c r="C115" s="43"/>
      <c r="D115" s="259" t="s">
        <v>255</v>
      </c>
      <c r="E115" s="43"/>
      <c r="F115" s="260" t="s">
        <v>728</v>
      </c>
      <c r="G115" s="43"/>
      <c r="H115" s="43"/>
      <c r="I115" s="261"/>
      <c r="J115" s="43"/>
      <c r="K115" s="43"/>
      <c r="L115" s="47"/>
      <c r="M115" s="265"/>
      <c r="N115" s="266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255</v>
      </c>
      <c r="AU115" s="20" t="s">
        <v>82</v>
      </c>
    </row>
    <row r="116" s="13" customFormat="1">
      <c r="A116" s="13"/>
      <c r="B116" s="225"/>
      <c r="C116" s="226"/>
      <c r="D116" s="227" t="s">
        <v>187</v>
      </c>
      <c r="E116" s="228" t="s">
        <v>19</v>
      </c>
      <c r="F116" s="229" t="s">
        <v>394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187</v>
      </c>
      <c r="AU116" s="235" t="s">
        <v>82</v>
      </c>
      <c r="AV116" s="13" t="s">
        <v>80</v>
      </c>
      <c r="AW116" s="13" t="s">
        <v>33</v>
      </c>
      <c r="AX116" s="13" t="s">
        <v>72</v>
      </c>
      <c r="AY116" s="235" t="s">
        <v>123</v>
      </c>
    </row>
    <row r="117" s="14" customFormat="1">
      <c r="A117" s="14"/>
      <c r="B117" s="236"/>
      <c r="C117" s="237"/>
      <c r="D117" s="227" t="s">
        <v>187</v>
      </c>
      <c r="E117" s="238" t="s">
        <v>19</v>
      </c>
      <c r="F117" s="239" t="s">
        <v>1029</v>
      </c>
      <c r="G117" s="237"/>
      <c r="H117" s="240">
        <v>7.4900000000000002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187</v>
      </c>
      <c r="AU117" s="246" t="s">
        <v>82</v>
      </c>
      <c r="AV117" s="14" t="s">
        <v>82</v>
      </c>
      <c r="AW117" s="14" t="s">
        <v>33</v>
      </c>
      <c r="AX117" s="14" t="s">
        <v>72</v>
      </c>
      <c r="AY117" s="246" t="s">
        <v>123</v>
      </c>
    </row>
    <row r="118" s="14" customFormat="1">
      <c r="A118" s="14"/>
      <c r="B118" s="236"/>
      <c r="C118" s="237"/>
      <c r="D118" s="227" t="s">
        <v>187</v>
      </c>
      <c r="E118" s="238" t="s">
        <v>19</v>
      </c>
      <c r="F118" s="239" t="s">
        <v>1030</v>
      </c>
      <c r="G118" s="237"/>
      <c r="H118" s="240">
        <v>24.07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187</v>
      </c>
      <c r="AU118" s="246" t="s">
        <v>82</v>
      </c>
      <c r="AV118" s="14" t="s">
        <v>82</v>
      </c>
      <c r="AW118" s="14" t="s">
        <v>33</v>
      </c>
      <c r="AX118" s="14" t="s">
        <v>72</v>
      </c>
      <c r="AY118" s="246" t="s">
        <v>123</v>
      </c>
    </row>
    <row r="119" s="16" customFormat="1">
      <c r="A119" s="16"/>
      <c r="B119" s="267"/>
      <c r="C119" s="268"/>
      <c r="D119" s="227" t="s">
        <v>187</v>
      </c>
      <c r="E119" s="269" t="s">
        <v>19</v>
      </c>
      <c r="F119" s="270" t="s">
        <v>461</v>
      </c>
      <c r="G119" s="268"/>
      <c r="H119" s="271">
        <v>31.560000000000002</v>
      </c>
      <c r="I119" s="272"/>
      <c r="J119" s="268"/>
      <c r="K119" s="268"/>
      <c r="L119" s="273"/>
      <c r="M119" s="274"/>
      <c r="N119" s="275"/>
      <c r="O119" s="275"/>
      <c r="P119" s="275"/>
      <c r="Q119" s="275"/>
      <c r="R119" s="275"/>
      <c r="S119" s="275"/>
      <c r="T119" s="27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T119" s="277" t="s">
        <v>187</v>
      </c>
      <c r="AU119" s="277" t="s">
        <v>82</v>
      </c>
      <c r="AV119" s="16" t="s">
        <v>133</v>
      </c>
      <c r="AW119" s="16" t="s">
        <v>33</v>
      </c>
      <c r="AX119" s="16" t="s">
        <v>80</v>
      </c>
      <c r="AY119" s="277" t="s">
        <v>123</v>
      </c>
    </row>
    <row r="120" s="2" customFormat="1" ht="62.7" customHeight="1">
      <c r="A120" s="41"/>
      <c r="B120" s="42"/>
      <c r="C120" s="199" t="s">
        <v>157</v>
      </c>
      <c r="D120" s="199" t="s">
        <v>124</v>
      </c>
      <c r="E120" s="200" t="s">
        <v>760</v>
      </c>
      <c r="F120" s="201" t="s">
        <v>761</v>
      </c>
      <c r="G120" s="202" t="s">
        <v>284</v>
      </c>
      <c r="H120" s="203">
        <v>31.559999999999999</v>
      </c>
      <c r="I120" s="204"/>
      <c r="J120" s="205">
        <f>ROUND(I120*H120,2)</f>
        <v>0</v>
      </c>
      <c r="K120" s="201" t="s">
        <v>253</v>
      </c>
      <c r="L120" s="47"/>
      <c r="M120" s="206" t="s">
        <v>19</v>
      </c>
      <c r="N120" s="207" t="s">
        <v>43</v>
      </c>
      <c r="O120" s="87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0" t="s">
        <v>122</v>
      </c>
      <c r="AT120" s="210" t="s">
        <v>124</v>
      </c>
      <c r="AU120" s="210" t="s">
        <v>82</v>
      </c>
      <c r="AY120" s="20" t="s">
        <v>123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20" t="s">
        <v>80</v>
      </c>
      <c r="BK120" s="211">
        <f>ROUND(I120*H120,2)</f>
        <v>0</v>
      </c>
      <c r="BL120" s="20" t="s">
        <v>122</v>
      </c>
      <c r="BM120" s="210" t="s">
        <v>1031</v>
      </c>
    </row>
    <row r="121" s="2" customFormat="1">
      <c r="A121" s="41"/>
      <c r="B121" s="42"/>
      <c r="C121" s="43"/>
      <c r="D121" s="259" t="s">
        <v>255</v>
      </c>
      <c r="E121" s="43"/>
      <c r="F121" s="260" t="s">
        <v>763</v>
      </c>
      <c r="G121" s="43"/>
      <c r="H121" s="43"/>
      <c r="I121" s="261"/>
      <c r="J121" s="43"/>
      <c r="K121" s="43"/>
      <c r="L121" s="47"/>
      <c r="M121" s="265"/>
      <c r="N121" s="26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255</v>
      </c>
      <c r="AU121" s="20" t="s">
        <v>82</v>
      </c>
    </row>
    <row r="122" s="13" customFormat="1">
      <c r="A122" s="13"/>
      <c r="B122" s="225"/>
      <c r="C122" s="226"/>
      <c r="D122" s="227" t="s">
        <v>187</v>
      </c>
      <c r="E122" s="228" t="s">
        <v>19</v>
      </c>
      <c r="F122" s="229" t="s">
        <v>394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187</v>
      </c>
      <c r="AU122" s="235" t="s">
        <v>82</v>
      </c>
      <c r="AV122" s="13" t="s">
        <v>80</v>
      </c>
      <c r="AW122" s="13" t="s">
        <v>33</v>
      </c>
      <c r="AX122" s="13" t="s">
        <v>72</v>
      </c>
      <c r="AY122" s="235" t="s">
        <v>123</v>
      </c>
    </row>
    <row r="123" s="14" customFormat="1">
      <c r="A123" s="14"/>
      <c r="B123" s="236"/>
      <c r="C123" s="237"/>
      <c r="D123" s="227" t="s">
        <v>187</v>
      </c>
      <c r="E123" s="238" t="s">
        <v>19</v>
      </c>
      <c r="F123" s="239" t="s">
        <v>1029</v>
      </c>
      <c r="G123" s="237"/>
      <c r="H123" s="240">
        <v>7.4900000000000002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187</v>
      </c>
      <c r="AU123" s="246" t="s">
        <v>82</v>
      </c>
      <c r="AV123" s="14" t="s">
        <v>82</v>
      </c>
      <c r="AW123" s="14" t="s">
        <v>33</v>
      </c>
      <c r="AX123" s="14" t="s">
        <v>72</v>
      </c>
      <c r="AY123" s="246" t="s">
        <v>123</v>
      </c>
    </row>
    <row r="124" s="14" customFormat="1">
      <c r="A124" s="14"/>
      <c r="B124" s="236"/>
      <c r="C124" s="237"/>
      <c r="D124" s="227" t="s">
        <v>187</v>
      </c>
      <c r="E124" s="238" t="s">
        <v>19</v>
      </c>
      <c r="F124" s="239" t="s">
        <v>1030</v>
      </c>
      <c r="G124" s="237"/>
      <c r="H124" s="240">
        <v>24.07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187</v>
      </c>
      <c r="AU124" s="246" t="s">
        <v>82</v>
      </c>
      <c r="AV124" s="14" t="s">
        <v>82</v>
      </c>
      <c r="AW124" s="14" t="s">
        <v>33</v>
      </c>
      <c r="AX124" s="14" t="s">
        <v>72</v>
      </c>
      <c r="AY124" s="246" t="s">
        <v>123</v>
      </c>
    </row>
    <row r="125" s="16" customFormat="1">
      <c r="A125" s="16"/>
      <c r="B125" s="267"/>
      <c r="C125" s="268"/>
      <c r="D125" s="227" t="s">
        <v>187</v>
      </c>
      <c r="E125" s="269" t="s">
        <v>19</v>
      </c>
      <c r="F125" s="270" t="s">
        <v>461</v>
      </c>
      <c r="G125" s="268"/>
      <c r="H125" s="271">
        <v>31.560000000000002</v>
      </c>
      <c r="I125" s="272"/>
      <c r="J125" s="268"/>
      <c r="K125" s="268"/>
      <c r="L125" s="273"/>
      <c r="M125" s="274"/>
      <c r="N125" s="275"/>
      <c r="O125" s="275"/>
      <c r="P125" s="275"/>
      <c r="Q125" s="275"/>
      <c r="R125" s="275"/>
      <c r="S125" s="275"/>
      <c r="T125" s="27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T125" s="277" t="s">
        <v>187</v>
      </c>
      <c r="AU125" s="277" t="s">
        <v>82</v>
      </c>
      <c r="AV125" s="16" t="s">
        <v>133</v>
      </c>
      <c r="AW125" s="16" t="s">
        <v>33</v>
      </c>
      <c r="AX125" s="16" t="s">
        <v>80</v>
      </c>
      <c r="AY125" s="277" t="s">
        <v>123</v>
      </c>
    </row>
    <row r="126" s="2" customFormat="1" ht="37.8" customHeight="1">
      <c r="A126" s="41"/>
      <c r="B126" s="42"/>
      <c r="C126" s="199" t="s">
        <v>161</v>
      </c>
      <c r="D126" s="199" t="s">
        <v>124</v>
      </c>
      <c r="E126" s="200" t="s">
        <v>765</v>
      </c>
      <c r="F126" s="201" t="s">
        <v>766</v>
      </c>
      <c r="G126" s="202" t="s">
        <v>284</v>
      </c>
      <c r="H126" s="203">
        <v>31.559999999999999</v>
      </c>
      <c r="I126" s="204"/>
      <c r="J126" s="205">
        <f>ROUND(I126*H126,2)</f>
        <v>0</v>
      </c>
      <c r="K126" s="201" t="s">
        <v>253</v>
      </c>
      <c r="L126" s="47"/>
      <c r="M126" s="206" t="s">
        <v>19</v>
      </c>
      <c r="N126" s="207" t="s">
        <v>43</v>
      </c>
      <c r="O126" s="87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10" t="s">
        <v>122</v>
      </c>
      <c r="AT126" s="210" t="s">
        <v>124</v>
      </c>
      <c r="AU126" s="210" t="s">
        <v>82</v>
      </c>
      <c r="AY126" s="20" t="s">
        <v>123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20" t="s">
        <v>80</v>
      </c>
      <c r="BK126" s="211">
        <f>ROUND(I126*H126,2)</f>
        <v>0</v>
      </c>
      <c r="BL126" s="20" t="s">
        <v>122</v>
      </c>
      <c r="BM126" s="210" t="s">
        <v>1032</v>
      </c>
    </row>
    <row r="127" s="2" customFormat="1">
      <c r="A127" s="41"/>
      <c r="B127" s="42"/>
      <c r="C127" s="43"/>
      <c r="D127" s="259" t="s">
        <v>255</v>
      </c>
      <c r="E127" s="43"/>
      <c r="F127" s="260" t="s">
        <v>768</v>
      </c>
      <c r="G127" s="43"/>
      <c r="H127" s="43"/>
      <c r="I127" s="261"/>
      <c r="J127" s="43"/>
      <c r="K127" s="43"/>
      <c r="L127" s="47"/>
      <c r="M127" s="265"/>
      <c r="N127" s="266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255</v>
      </c>
      <c r="AU127" s="20" t="s">
        <v>82</v>
      </c>
    </row>
    <row r="128" s="13" customFormat="1">
      <c r="A128" s="13"/>
      <c r="B128" s="225"/>
      <c r="C128" s="226"/>
      <c r="D128" s="227" t="s">
        <v>187</v>
      </c>
      <c r="E128" s="228" t="s">
        <v>19</v>
      </c>
      <c r="F128" s="229" t="s">
        <v>394</v>
      </c>
      <c r="G128" s="226"/>
      <c r="H128" s="228" t="s">
        <v>19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187</v>
      </c>
      <c r="AU128" s="235" t="s">
        <v>82</v>
      </c>
      <c r="AV128" s="13" t="s">
        <v>80</v>
      </c>
      <c r="AW128" s="13" t="s">
        <v>33</v>
      </c>
      <c r="AX128" s="13" t="s">
        <v>72</v>
      </c>
      <c r="AY128" s="235" t="s">
        <v>123</v>
      </c>
    </row>
    <row r="129" s="14" customFormat="1">
      <c r="A129" s="14"/>
      <c r="B129" s="236"/>
      <c r="C129" s="237"/>
      <c r="D129" s="227" t="s">
        <v>187</v>
      </c>
      <c r="E129" s="238" t="s">
        <v>19</v>
      </c>
      <c r="F129" s="239" t="s">
        <v>1029</v>
      </c>
      <c r="G129" s="237"/>
      <c r="H129" s="240">
        <v>7.4900000000000002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187</v>
      </c>
      <c r="AU129" s="246" t="s">
        <v>82</v>
      </c>
      <c r="AV129" s="14" t="s">
        <v>82</v>
      </c>
      <c r="AW129" s="14" t="s">
        <v>33</v>
      </c>
      <c r="AX129" s="14" t="s">
        <v>72</v>
      </c>
      <c r="AY129" s="246" t="s">
        <v>123</v>
      </c>
    </row>
    <row r="130" s="14" customFormat="1">
      <c r="A130" s="14"/>
      <c r="B130" s="236"/>
      <c r="C130" s="237"/>
      <c r="D130" s="227" t="s">
        <v>187</v>
      </c>
      <c r="E130" s="238" t="s">
        <v>19</v>
      </c>
      <c r="F130" s="239" t="s">
        <v>1030</v>
      </c>
      <c r="G130" s="237"/>
      <c r="H130" s="240">
        <v>24.07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187</v>
      </c>
      <c r="AU130" s="246" t="s">
        <v>82</v>
      </c>
      <c r="AV130" s="14" t="s">
        <v>82</v>
      </c>
      <c r="AW130" s="14" t="s">
        <v>33</v>
      </c>
      <c r="AX130" s="14" t="s">
        <v>72</v>
      </c>
      <c r="AY130" s="246" t="s">
        <v>123</v>
      </c>
    </row>
    <row r="131" s="16" customFormat="1">
      <c r="A131" s="16"/>
      <c r="B131" s="267"/>
      <c r="C131" s="268"/>
      <c r="D131" s="227" t="s">
        <v>187</v>
      </c>
      <c r="E131" s="269" t="s">
        <v>19</v>
      </c>
      <c r="F131" s="270" t="s">
        <v>461</v>
      </c>
      <c r="G131" s="268"/>
      <c r="H131" s="271">
        <v>31.560000000000002</v>
      </c>
      <c r="I131" s="272"/>
      <c r="J131" s="268"/>
      <c r="K131" s="268"/>
      <c r="L131" s="273"/>
      <c r="M131" s="274"/>
      <c r="N131" s="275"/>
      <c r="O131" s="275"/>
      <c r="P131" s="275"/>
      <c r="Q131" s="275"/>
      <c r="R131" s="275"/>
      <c r="S131" s="275"/>
      <c r="T131" s="27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T131" s="277" t="s">
        <v>187</v>
      </c>
      <c r="AU131" s="277" t="s">
        <v>82</v>
      </c>
      <c r="AV131" s="16" t="s">
        <v>133</v>
      </c>
      <c r="AW131" s="16" t="s">
        <v>33</v>
      </c>
      <c r="AX131" s="16" t="s">
        <v>80</v>
      </c>
      <c r="AY131" s="277" t="s">
        <v>123</v>
      </c>
    </row>
    <row r="132" s="2" customFormat="1" ht="44.25" customHeight="1">
      <c r="A132" s="41"/>
      <c r="B132" s="42"/>
      <c r="C132" s="199" t="s">
        <v>165</v>
      </c>
      <c r="D132" s="199" t="s">
        <v>124</v>
      </c>
      <c r="E132" s="200" t="s">
        <v>770</v>
      </c>
      <c r="F132" s="201" t="s">
        <v>771</v>
      </c>
      <c r="G132" s="202" t="s">
        <v>284</v>
      </c>
      <c r="H132" s="203">
        <v>31.559999999999999</v>
      </c>
      <c r="I132" s="204"/>
      <c r="J132" s="205">
        <f>ROUND(I132*H132,2)</f>
        <v>0</v>
      </c>
      <c r="K132" s="201" t="s">
        <v>253</v>
      </c>
      <c r="L132" s="47"/>
      <c r="M132" s="206" t="s">
        <v>19</v>
      </c>
      <c r="N132" s="207" t="s">
        <v>43</v>
      </c>
      <c r="O132" s="87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0" t="s">
        <v>122</v>
      </c>
      <c r="AT132" s="210" t="s">
        <v>124</v>
      </c>
      <c r="AU132" s="210" t="s">
        <v>82</v>
      </c>
      <c r="AY132" s="20" t="s">
        <v>123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20" t="s">
        <v>80</v>
      </c>
      <c r="BK132" s="211">
        <f>ROUND(I132*H132,2)</f>
        <v>0</v>
      </c>
      <c r="BL132" s="20" t="s">
        <v>122</v>
      </c>
      <c r="BM132" s="210" t="s">
        <v>1033</v>
      </c>
    </row>
    <row r="133" s="2" customFormat="1">
      <c r="A133" s="41"/>
      <c r="B133" s="42"/>
      <c r="C133" s="43"/>
      <c r="D133" s="259" t="s">
        <v>255</v>
      </c>
      <c r="E133" s="43"/>
      <c r="F133" s="260" t="s">
        <v>773</v>
      </c>
      <c r="G133" s="43"/>
      <c r="H133" s="43"/>
      <c r="I133" s="261"/>
      <c r="J133" s="43"/>
      <c r="K133" s="43"/>
      <c r="L133" s="47"/>
      <c r="M133" s="265"/>
      <c r="N133" s="26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255</v>
      </c>
      <c r="AU133" s="20" t="s">
        <v>82</v>
      </c>
    </row>
    <row r="134" s="13" customFormat="1">
      <c r="A134" s="13"/>
      <c r="B134" s="225"/>
      <c r="C134" s="226"/>
      <c r="D134" s="227" t="s">
        <v>187</v>
      </c>
      <c r="E134" s="228" t="s">
        <v>19</v>
      </c>
      <c r="F134" s="229" t="s">
        <v>394</v>
      </c>
      <c r="G134" s="226"/>
      <c r="H134" s="228" t="s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187</v>
      </c>
      <c r="AU134" s="235" t="s">
        <v>82</v>
      </c>
      <c r="AV134" s="13" t="s">
        <v>80</v>
      </c>
      <c r="AW134" s="13" t="s">
        <v>33</v>
      </c>
      <c r="AX134" s="13" t="s">
        <v>72</v>
      </c>
      <c r="AY134" s="235" t="s">
        <v>123</v>
      </c>
    </row>
    <row r="135" s="14" customFormat="1">
      <c r="A135" s="14"/>
      <c r="B135" s="236"/>
      <c r="C135" s="237"/>
      <c r="D135" s="227" t="s">
        <v>187</v>
      </c>
      <c r="E135" s="238" t="s">
        <v>19</v>
      </c>
      <c r="F135" s="239" t="s">
        <v>1029</v>
      </c>
      <c r="G135" s="237"/>
      <c r="H135" s="240">
        <v>7.4900000000000002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187</v>
      </c>
      <c r="AU135" s="246" t="s">
        <v>82</v>
      </c>
      <c r="AV135" s="14" t="s">
        <v>82</v>
      </c>
      <c r="AW135" s="14" t="s">
        <v>33</v>
      </c>
      <c r="AX135" s="14" t="s">
        <v>72</v>
      </c>
      <c r="AY135" s="246" t="s">
        <v>123</v>
      </c>
    </row>
    <row r="136" s="14" customFormat="1">
      <c r="A136" s="14"/>
      <c r="B136" s="236"/>
      <c r="C136" s="237"/>
      <c r="D136" s="227" t="s">
        <v>187</v>
      </c>
      <c r="E136" s="238" t="s">
        <v>19</v>
      </c>
      <c r="F136" s="239" t="s">
        <v>1030</v>
      </c>
      <c r="G136" s="237"/>
      <c r="H136" s="240">
        <v>24.07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187</v>
      </c>
      <c r="AU136" s="246" t="s">
        <v>82</v>
      </c>
      <c r="AV136" s="14" t="s">
        <v>82</v>
      </c>
      <c r="AW136" s="14" t="s">
        <v>33</v>
      </c>
      <c r="AX136" s="14" t="s">
        <v>72</v>
      </c>
      <c r="AY136" s="246" t="s">
        <v>123</v>
      </c>
    </row>
    <row r="137" s="16" customFormat="1">
      <c r="A137" s="16"/>
      <c r="B137" s="267"/>
      <c r="C137" s="268"/>
      <c r="D137" s="227" t="s">
        <v>187</v>
      </c>
      <c r="E137" s="269" t="s">
        <v>19</v>
      </c>
      <c r="F137" s="270" t="s">
        <v>461</v>
      </c>
      <c r="G137" s="268"/>
      <c r="H137" s="271">
        <v>31.560000000000002</v>
      </c>
      <c r="I137" s="272"/>
      <c r="J137" s="268"/>
      <c r="K137" s="268"/>
      <c r="L137" s="273"/>
      <c r="M137" s="274"/>
      <c r="N137" s="275"/>
      <c r="O137" s="275"/>
      <c r="P137" s="275"/>
      <c r="Q137" s="275"/>
      <c r="R137" s="275"/>
      <c r="S137" s="275"/>
      <c r="T137" s="276"/>
      <c r="U137" s="16"/>
      <c r="V137" s="16"/>
      <c r="W137" s="16"/>
      <c r="X137" s="16"/>
      <c r="Y137" s="16"/>
      <c r="Z137" s="16"/>
      <c r="AA137" s="16"/>
      <c r="AB137" s="16"/>
      <c r="AC137" s="16"/>
      <c r="AD137" s="16"/>
      <c r="AE137" s="16"/>
      <c r="AT137" s="277" t="s">
        <v>187</v>
      </c>
      <c r="AU137" s="277" t="s">
        <v>82</v>
      </c>
      <c r="AV137" s="16" t="s">
        <v>133</v>
      </c>
      <c r="AW137" s="16" t="s">
        <v>33</v>
      </c>
      <c r="AX137" s="16" t="s">
        <v>80</v>
      </c>
      <c r="AY137" s="277" t="s">
        <v>123</v>
      </c>
    </row>
    <row r="138" s="2" customFormat="1" ht="37.8" customHeight="1">
      <c r="A138" s="41"/>
      <c r="B138" s="42"/>
      <c r="C138" s="199" t="s">
        <v>8</v>
      </c>
      <c r="D138" s="199" t="s">
        <v>124</v>
      </c>
      <c r="E138" s="200" t="s">
        <v>775</v>
      </c>
      <c r="F138" s="201" t="s">
        <v>776</v>
      </c>
      <c r="G138" s="202" t="s">
        <v>284</v>
      </c>
      <c r="H138" s="203">
        <v>31.559999999999999</v>
      </c>
      <c r="I138" s="204"/>
      <c r="J138" s="205">
        <f>ROUND(I138*H138,2)</f>
        <v>0</v>
      </c>
      <c r="K138" s="201" t="s">
        <v>253</v>
      </c>
      <c r="L138" s="47"/>
      <c r="M138" s="206" t="s">
        <v>19</v>
      </c>
      <c r="N138" s="207" t="s">
        <v>43</v>
      </c>
      <c r="O138" s="87"/>
      <c r="P138" s="208">
        <f>O138*H138</f>
        <v>0</v>
      </c>
      <c r="Q138" s="208">
        <v>0</v>
      </c>
      <c r="R138" s="208">
        <f>Q138*H138</f>
        <v>0</v>
      </c>
      <c r="S138" s="208">
        <v>0</v>
      </c>
      <c r="T138" s="209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10" t="s">
        <v>122</v>
      </c>
      <c r="AT138" s="210" t="s">
        <v>124</v>
      </c>
      <c r="AU138" s="210" t="s">
        <v>82</v>
      </c>
      <c r="AY138" s="20" t="s">
        <v>123</v>
      </c>
      <c r="BE138" s="211">
        <f>IF(N138="základní",J138,0)</f>
        <v>0</v>
      </c>
      <c r="BF138" s="211">
        <f>IF(N138="snížená",J138,0)</f>
        <v>0</v>
      </c>
      <c r="BG138" s="211">
        <f>IF(N138="zákl. přenesená",J138,0)</f>
        <v>0</v>
      </c>
      <c r="BH138" s="211">
        <f>IF(N138="sníž. přenesená",J138,0)</f>
        <v>0</v>
      </c>
      <c r="BI138" s="211">
        <f>IF(N138="nulová",J138,0)</f>
        <v>0</v>
      </c>
      <c r="BJ138" s="20" t="s">
        <v>80</v>
      </c>
      <c r="BK138" s="211">
        <f>ROUND(I138*H138,2)</f>
        <v>0</v>
      </c>
      <c r="BL138" s="20" t="s">
        <v>122</v>
      </c>
      <c r="BM138" s="210" t="s">
        <v>1034</v>
      </c>
    </row>
    <row r="139" s="2" customFormat="1">
      <c r="A139" s="41"/>
      <c r="B139" s="42"/>
      <c r="C139" s="43"/>
      <c r="D139" s="259" t="s">
        <v>255</v>
      </c>
      <c r="E139" s="43"/>
      <c r="F139" s="260" t="s">
        <v>778</v>
      </c>
      <c r="G139" s="43"/>
      <c r="H139" s="43"/>
      <c r="I139" s="261"/>
      <c r="J139" s="43"/>
      <c r="K139" s="43"/>
      <c r="L139" s="47"/>
      <c r="M139" s="265"/>
      <c r="N139" s="266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255</v>
      </c>
      <c r="AU139" s="20" t="s">
        <v>82</v>
      </c>
    </row>
    <row r="140" s="13" customFormat="1">
      <c r="A140" s="13"/>
      <c r="B140" s="225"/>
      <c r="C140" s="226"/>
      <c r="D140" s="227" t="s">
        <v>187</v>
      </c>
      <c r="E140" s="228" t="s">
        <v>19</v>
      </c>
      <c r="F140" s="229" t="s">
        <v>394</v>
      </c>
      <c r="G140" s="226"/>
      <c r="H140" s="228" t="s">
        <v>19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187</v>
      </c>
      <c r="AU140" s="235" t="s">
        <v>82</v>
      </c>
      <c r="AV140" s="13" t="s">
        <v>80</v>
      </c>
      <c r="AW140" s="13" t="s">
        <v>33</v>
      </c>
      <c r="AX140" s="13" t="s">
        <v>72</v>
      </c>
      <c r="AY140" s="235" t="s">
        <v>123</v>
      </c>
    </row>
    <row r="141" s="14" customFormat="1">
      <c r="A141" s="14"/>
      <c r="B141" s="236"/>
      <c r="C141" s="237"/>
      <c r="D141" s="227" t="s">
        <v>187</v>
      </c>
      <c r="E141" s="238" t="s">
        <v>19</v>
      </c>
      <c r="F141" s="239" t="s">
        <v>1029</v>
      </c>
      <c r="G141" s="237"/>
      <c r="H141" s="240">
        <v>7.4900000000000002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187</v>
      </c>
      <c r="AU141" s="246" t="s">
        <v>82</v>
      </c>
      <c r="AV141" s="14" t="s">
        <v>82</v>
      </c>
      <c r="AW141" s="14" t="s">
        <v>33</v>
      </c>
      <c r="AX141" s="14" t="s">
        <v>72</v>
      </c>
      <c r="AY141" s="246" t="s">
        <v>123</v>
      </c>
    </row>
    <row r="142" s="14" customFormat="1">
      <c r="A142" s="14"/>
      <c r="B142" s="236"/>
      <c r="C142" s="237"/>
      <c r="D142" s="227" t="s">
        <v>187</v>
      </c>
      <c r="E142" s="238" t="s">
        <v>19</v>
      </c>
      <c r="F142" s="239" t="s">
        <v>1030</v>
      </c>
      <c r="G142" s="237"/>
      <c r="H142" s="240">
        <v>24.07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187</v>
      </c>
      <c r="AU142" s="246" t="s">
        <v>82</v>
      </c>
      <c r="AV142" s="14" t="s">
        <v>82</v>
      </c>
      <c r="AW142" s="14" t="s">
        <v>33</v>
      </c>
      <c r="AX142" s="14" t="s">
        <v>72</v>
      </c>
      <c r="AY142" s="246" t="s">
        <v>123</v>
      </c>
    </row>
    <row r="143" s="16" customFormat="1">
      <c r="A143" s="16"/>
      <c r="B143" s="267"/>
      <c r="C143" s="268"/>
      <c r="D143" s="227" t="s">
        <v>187</v>
      </c>
      <c r="E143" s="269" t="s">
        <v>19</v>
      </c>
      <c r="F143" s="270" t="s">
        <v>461</v>
      </c>
      <c r="G143" s="268"/>
      <c r="H143" s="271">
        <v>31.560000000000002</v>
      </c>
      <c r="I143" s="272"/>
      <c r="J143" s="268"/>
      <c r="K143" s="268"/>
      <c r="L143" s="273"/>
      <c r="M143" s="274"/>
      <c r="N143" s="275"/>
      <c r="O143" s="275"/>
      <c r="P143" s="275"/>
      <c r="Q143" s="275"/>
      <c r="R143" s="275"/>
      <c r="S143" s="275"/>
      <c r="T143" s="276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77" t="s">
        <v>187</v>
      </c>
      <c r="AU143" s="277" t="s">
        <v>82</v>
      </c>
      <c r="AV143" s="16" t="s">
        <v>133</v>
      </c>
      <c r="AW143" s="16" t="s">
        <v>33</v>
      </c>
      <c r="AX143" s="16" t="s">
        <v>80</v>
      </c>
      <c r="AY143" s="277" t="s">
        <v>123</v>
      </c>
    </row>
    <row r="144" s="2" customFormat="1" ht="44.25" customHeight="1">
      <c r="A144" s="41"/>
      <c r="B144" s="42"/>
      <c r="C144" s="199" t="s">
        <v>249</v>
      </c>
      <c r="D144" s="199" t="s">
        <v>124</v>
      </c>
      <c r="E144" s="200" t="s">
        <v>780</v>
      </c>
      <c r="F144" s="201" t="s">
        <v>781</v>
      </c>
      <c r="G144" s="202" t="s">
        <v>284</v>
      </c>
      <c r="H144" s="203">
        <v>31.559999999999999</v>
      </c>
      <c r="I144" s="204"/>
      <c r="J144" s="205">
        <f>ROUND(I144*H144,2)</f>
        <v>0</v>
      </c>
      <c r="K144" s="201" t="s">
        <v>253</v>
      </c>
      <c r="L144" s="47"/>
      <c r="M144" s="206" t="s">
        <v>19</v>
      </c>
      <c r="N144" s="207" t="s">
        <v>43</v>
      </c>
      <c r="O144" s="87"/>
      <c r="P144" s="208">
        <f>O144*H144</f>
        <v>0</v>
      </c>
      <c r="Q144" s="208">
        <v>0</v>
      </c>
      <c r="R144" s="208">
        <f>Q144*H144</f>
        <v>0</v>
      </c>
      <c r="S144" s="208">
        <v>0</v>
      </c>
      <c r="T144" s="209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10" t="s">
        <v>122</v>
      </c>
      <c r="AT144" s="210" t="s">
        <v>124</v>
      </c>
      <c r="AU144" s="210" t="s">
        <v>82</v>
      </c>
      <c r="AY144" s="20" t="s">
        <v>123</v>
      </c>
      <c r="BE144" s="211">
        <f>IF(N144="základní",J144,0)</f>
        <v>0</v>
      </c>
      <c r="BF144" s="211">
        <f>IF(N144="snížená",J144,0)</f>
        <v>0</v>
      </c>
      <c r="BG144" s="211">
        <f>IF(N144="zákl. přenesená",J144,0)</f>
        <v>0</v>
      </c>
      <c r="BH144" s="211">
        <f>IF(N144="sníž. přenesená",J144,0)</f>
        <v>0</v>
      </c>
      <c r="BI144" s="211">
        <f>IF(N144="nulová",J144,0)</f>
        <v>0</v>
      </c>
      <c r="BJ144" s="20" t="s">
        <v>80</v>
      </c>
      <c r="BK144" s="211">
        <f>ROUND(I144*H144,2)</f>
        <v>0</v>
      </c>
      <c r="BL144" s="20" t="s">
        <v>122</v>
      </c>
      <c r="BM144" s="210" t="s">
        <v>1035</v>
      </c>
    </row>
    <row r="145" s="2" customFormat="1">
      <c r="A145" s="41"/>
      <c r="B145" s="42"/>
      <c r="C145" s="43"/>
      <c r="D145" s="259" t="s">
        <v>255</v>
      </c>
      <c r="E145" s="43"/>
      <c r="F145" s="260" t="s">
        <v>783</v>
      </c>
      <c r="G145" s="43"/>
      <c r="H145" s="43"/>
      <c r="I145" s="261"/>
      <c r="J145" s="43"/>
      <c r="K145" s="43"/>
      <c r="L145" s="47"/>
      <c r="M145" s="265"/>
      <c r="N145" s="266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255</v>
      </c>
      <c r="AU145" s="20" t="s">
        <v>82</v>
      </c>
    </row>
    <row r="146" s="13" customFormat="1">
      <c r="A146" s="13"/>
      <c r="B146" s="225"/>
      <c r="C146" s="226"/>
      <c r="D146" s="227" t="s">
        <v>187</v>
      </c>
      <c r="E146" s="228" t="s">
        <v>19</v>
      </c>
      <c r="F146" s="229" t="s">
        <v>394</v>
      </c>
      <c r="G146" s="226"/>
      <c r="H146" s="228" t="s">
        <v>19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187</v>
      </c>
      <c r="AU146" s="235" t="s">
        <v>82</v>
      </c>
      <c r="AV146" s="13" t="s">
        <v>80</v>
      </c>
      <c r="AW146" s="13" t="s">
        <v>33</v>
      </c>
      <c r="AX146" s="13" t="s">
        <v>72</v>
      </c>
      <c r="AY146" s="235" t="s">
        <v>123</v>
      </c>
    </row>
    <row r="147" s="14" customFormat="1">
      <c r="A147" s="14"/>
      <c r="B147" s="236"/>
      <c r="C147" s="237"/>
      <c r="D147" s="227" t="s">
        <v>187</v>
      </c>
      <c r="E147" s="238" t="s">
        <v>19</v>
      </c>
      <c r="F147" s="239" t="s">
        <v>1029</v>
      </c>
      <c r="G147" s="237"/>
      <c r="H147" s="240">
        <v>7.4900000000000002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187</v>
      </c>
      <c r="AU147" s="246" t="s">
        <v>82</v>
      </c>
      <c r="AV147" s="14" t="s">
        <v>82</v>
      </c>
      <c r="AW147" s="14" t="s">
        <v>33</v>
      </c>
      <c r="AX147" s="14" t="s">
        <v>72</v>
      </c>
      <c r="AY147" s="246" t="s">
        <v>123</v>
      </c>
    </row>
    <row r="148" s="14" customFormat="1">
      <c r="A148" s="14"/>
      <c r="B148" s="236"/>
      <c r="C148" s="237"/>
      <c r="D148" s="227" t="s">
        <v>187</v>
      </c>
      <c r="E148" s="238" t="s">
        <v>19</v>
      </c>
      <c r="F148" s="239" t="s">
        <v>1030</v>
      </c>
      <c r="G148" s="237"/>
      <c r="H148" s="240">
        <v>24.07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187</v>
      </c>
      <c r="AU148" s="246" t="s">
        <v>82</v>
      </c>
      <c r="AV148" s="14" t="s">
        <v>82</v>
      </c>
      <c r="AW148" s="14" t="s">
        <v>33</v>
      </c>
      <c r="AX148" s="14" t="s">
        <v>72</v>
      </c>
      <c r="AY148" s="246" t="s">
        <v>123</v>
      </c>
    </row>
    <row r="149" s="16" customFormat="1">
      <c r="A149" s="16"/>
      <c r="B149" s="267"/>
      <c r="C149" s="268"/>
      <c r="D149" s="227" t="s">
        <v>187</v>
      </c>
      <c r="E149" s="269" t="s">
        <v>19</v>
      </c>
      <c r="F149" s="270" t="s">
        <v>461</v>
      </c>
      <c r="G149" s="268"/>
      <c r="H149" s="271">
        <v>31.560000000000002</v>
      </c>
      <c r="I149" s="272"/>
      <c r="J149" s="268"/>
      <c r="K149" s="268"/>
      <c r="L149" s="273"/>
      <c r="M149" s="274"/>
      <c r="N149" s="275"/>
      <c r="O149" s="275"/>
      <c r="P149" s="275"/>
      <c r="Q149" s="275"/>
      <c r="R149" s="275"/>
      <c r="S149" s="275"/>
      <c r="T149" s="27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77" t="s">
        <v>187</v>
      </c>
      <c r="AU149" s="277" t="s">
        <v>82</v>
      </c>
      <c r="AV149" s="16" t="s">
        <v>133</v>
      </c>
      <c r="AW149" s="16" t="s">
        <v>33</v>
      </c>
      <c r="AX149" s="16" t="s">
        <v>80</v>
      </c>
      <c r="AY149" s="277" t="s">
        <v>123</v>
      </c>
    </row>
    <row r="150" s="11" customFormat="1" ht="22.8" customHeight="1">
      <c r="A150" s="11"/>
      <c r="B150" s="185"/>
      <c r="C150" s="186"/>
      <c r="D150" s="187" t="s">
        <v>71</v>
      </c>
      <c r="E150" s="223" t="s">
        <v>140</v>
      </c>
      <c r="F150" s="223" t="s">
        <v>554</v>
      </c>
      <c r="G150" s="186"/>
      <c r="H150" s="186"/>
      <c r="I150" s="189"/>
      <c r="J150" s="224">
        <f>BK150</f>
        <v>0</v>
      </c>
      <c r="K150" s="186"/>
      <c r="L150" s="191"/>
      <c r="M150" s="192"/>
      <c r="N150" s="193"/>
      <c r="O150" s="193"/>
      <c r="P150" s="194">
        <f>SUM(P151:P164)</f>
        <v>0</v>
      </c>
      <c r="Q150" s="193"/>
      <c r="R150" s="194">
        <f>SUM(R151:R164)</f>
        <v>0</v>
      </c>
      <c r="S150" s="193"/>
      <c r="T150" s="195">
        <f>SUM(T151:T164)</f>
        <v>0</v>
      </c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R150" s="196" t="s">
        <v>80</v>
      </c>
      <c r="AT150" s="197" t="s">
        <v>71</v>
      </c>
      <c r="AU150" s="197" t="s">
        <v>80</v>
      </c>
      <c r="AY150" s="196" t="s">
        <v>123</v>
      </c>
      <c r="BK150" s="198">
        <f>SUM(BK151:BK164)</f>
        <v>0</v>
      </c>
    </row>
    <row r="151" s="2" customFormat="1" ht="44.25" customHeight="1">
      <c r="A151" s="41"/>
      <c r="B151" s="42"/>
      <c r="C151" s="199" t="s">
        <v>332</v>
      </c>
      <c r="D151" s="199" t="s">
        <v>124</v>
      </c>
      <c r="E151" s="200" t="s">
        <v>556</v>
      </c>
      <c r="F151" s="201" t="s">
        <v>557</v>
      </c>
      <c r="G151" s="202" t="s">
        <v>185</v>
      </c>
      <c r="H151" s="203">
        <v>9.3249999999999993</v>
      </c>
      <c r="I151" s="204"/>
      <c r="J151" s="205">
        <f>ROUND(I151*H151,2)</f>
        <v>0</v>
      </c>
      <c r="K151" s="201" t="s">
        <v>253</v>
      </c>
      <c r="L151" s="47"/>
      <c r="M151" s="206" t="s">
        <v>19</v>
      </c>
      <c r="N151" s="207" t="s">
        <v>43</v>
      </c>
      <c r="O151" s="87"/>
      <c r="P151" s="208">
        <f>O151*H151</f>
        <v>0</v>
      </c>
      <c r="Q151" s="208">
        <v>0</v>
      </c>
      <c r="R151" s="208">
        <f>Q151*H151</f>
        <v>0</v>
      </c>
      <c r="S151" s="208">
        <v>0</v>
      </c>
      <c r="T151" s="209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10" t="s">
        <v>122</v>
      </c>
      <c r="AT151" s="210" t="s">
        <v>124</v>
      </c>
      <c r="AU151" s="210" t="s">
        <v>82</v>
      </c>
      <c r="AY151" s="20" t="s">
        <v>123</v>
      </c>
      <c r="BE151" s="211">
        <f>IF(N151="základní",J151,0)</f>
        <v>0</v>
      </c>
      <c r="BF151" s="211">
        <f>IF(N151="snížená",J151,0)</f>
        <v>0</v>
      </c>
      <c r="BG151" s="211">
        <f>IF(N151="zákl. přenesená",J151,0)</f>
        <v>0</v>
      </c>
      <c r="BH151" s="211">
        <f>IF(N151="sníž. přenesená",J151,0)</f>
        <v>0</v>
      </c>
      <c r="BI151" s="211">
        <f>IF(N151="nulová",J151,0)</f>
        <v>0</v>
      </c>
      <c r="BJ151" s="20" t="s">
        <v>80</v>
      </c>
      <c r="BK151" s="211">
        <f>ROUND(I151*H151,2)</f>
        <v>0</v>
      </c>
      <c r="BL151" s="20" t="s">
        <v>122</v>
      </c>
      <c r="BM151" s="210" t="s">
        <v>1036</v>
      </c>
    </row>
    <row r="152" s="2" customFormat="1">
      <c r="A152" s="41"/>
      <c r="B152" s="42"/>
      <c r="C152" s="43"/>
      <c r="D152" s="259" t="s">
        <v>255</v>
      </c>
      <c r="E152" s="43"/>
      <c r="F152" s="260" t="s">
        <v>559</v>
      </c>
      <c r="G152" s="43"/>
      <c r="H152" s="43"/>
      <c r="I152" s="261"/>
      <c r="J152" s="43"/>
      <c r="K152" s="43"/>
      <c r="L152" s="47"/>
      <c r="M152" s="265"/>
      <c r="N152" s="266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255</v>
      </c>
      <c r="AU152" s="20" t="s">
        <v>82</v>
      </c>
    </row>
    <row r="153" s="13" customFormat="1">
      <c r="A153" s="13"/>
      <c r="B153" s="225"/>
      <c r="C153" s="226"/>
      <c r="D153" s="227" t="s">
        <v>187</v>
      </c>
      <c r="E153" s="228" t="s">
        <v>19</v>
      </c>
      <c r="F153" s="229" t="s">
        <v>381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187</v>
      </c>
      <c r="AU153" s="235" t="s">
        <v>82</v>
      </c>
      <c r="AV153" s="13" t="s">
        <v>80</v>
      </c>
      <c r="AW153" s="13" t="s">
        <v>33</v>
      </c>
      <c r="AX153" s="13" t="s">
        <v>72</v>
      </c>
      <c r="AY153" s="235" t="s">
        <v>123</v>
      </c>
    </row>
    <row r="154" s="13" customFormat="1">
      <c r="A154" s="13"/>
      <c r="B154" s="225"/>
      <c r="C154" s="226"/>
      <c r="D154" s="227" t="s">
        <v>187</v>
      </c>
      <c r="E154" s="228" t="s">
        <v>19</v>
      </c>
      <c r="F154" s="229" t="s">
        <v>402</v>
      </c>
      <c r="G154" s="226"/>
      <c r="H154" s="228" t="s">
        <v>19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187</v>
      </c>
      <c r="AU154" s="235" t="s">
        <v>82</v>
      </c>
      <c r="AV154" s="13" t="s">
        <v>80</v>
      </c>
      <c r="AW154" s="13" t="s">
        <v>33</v>
      </c>
      <c r="AX154" s="13" t="s">
        <v>72</v>
      </c>
      <c r="AY154" s="235" t="s">
        <v>123</v>
      </c>
    </row>
    <row r="155" s="14" customFormat="1">
      <c r="A155" s="14"/>
      <c r="B155" s="236"/>
      <c r="C155" s="237"/>
      <c r="D155" s="227" t="s">
        <v>187</v>
      </c>
      <c r="E155" s="238" t="s">
        <v>19</v>
      </c>
      <c r="F155" s="239" t="s">
        <v>1037</v>
      </c>
      <c r="G155" s="237"/>
      <c r="H155" s="240">
        <v>7.2000000000000002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187</v>
      </c>
      <c r="AU155" s="246" t="s">
        <v>82</v>
      </c>
      <c r="AV155" s="14" t="s">
        <v>82</v>
      </c>
      <c r="AW155" s="14" t="s">
        <v>33</v>
      </c>
      <c r="AX155" s="14" t="s">
        <v>72</v>
      </c>
      <c r="AY155" s="246" t="s">
        <v>123</v>
      </c>
    </row>
    <row r="156" s="14" customFormat="1">
      <c r="A156" s="14"/>
      <c r="B156" s="236"/>
      <c r="C156" s="237"/>
      <c r="D156" s="227" t="s">
        <v>187</v>
      </c>
      <c r="E156" s="238" t="s">
        <v>19</v>
      </c>
      <c r="F156" s="239" t="s">
        <v>1038</v>
      </c>
      <c r="G156" s="237"/>
      <c r="H156" s="240">
        <v>2.125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187</v>
      </c>
      <c r="AU156" s="246" t="s">
        <v>82</v>
      </c>
      <c r="AV156" s="14" t="s">
        <v>82</v>
      </c>
      <c r="AW156" s="14" t="s">
        <v>33</v>
      </c>
      <c r="AX156" s="14" t="s">
        <v>72</v>
      </c>
      <c r="AY156" s="246" t="s">
        <v>123</v>
      </c>
    </row>
    <row r="157" s="16" customFormat="1">
      <c r="A157" s="16"/>
      <c r="B157" s="267"/>
      <c r="C157" s="268"/>
      <c r="D157" s="227" t="s">
        <v>187</v>
      </c>
      <c r="E157" s="269" t="s">
        <v>19</v>
      </c>
      <c r="F157" s="270" t="s">
        <v>461</v>
      </c>
      <c r="G157" s="268"/>
      <c r="H157" s="271">
        <v>9.3249999999999993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7" t="s">
        <v>187</v>
      </c>
      <c r="AU157" s="277" t="s">
        <v>82</v>
      </c>
      <c r="AV157" s="16" t="s">
        <v>133</v>
      </c>
      <c r="AW157" s="16" t="s">
        <v>33</v>
      </c>
      <c r="AX157" s="16" t="s">
        <v>80</v>
      </c>
      <c r="AY157" s="277" t="s">
        <v>123</v>
      </c>
    </row>
    <row r="158" s="2" customFormat="1" ht="33" customHeight="1">
      <c r="A158" s="41"/>
      <c r="B158" s="42"/>
      <c r="C158" s="199" t="s">
        <v>342</v>
      </c>
      <c r="D158" s="199" t="s">
        <v>124</v>
      </c>
      <c r="E158" s="200" t="s">
        <v>561</v>
      </c>
      <c r="F158" s="201" t="s">
        <v>562</v>
      </c>
      <c r="G158" s="202" t="s">
        <v>185</v>
      </c>
      <c r="H158" s="203">
        <v>9.3249999999999993</v>
      </c>
      <c r="I158" s="204"/>
      <c r="J158" s="205">
        <f>ROUND(I158*H158,2)</f>
        <v>0</v>
      </c>
      <c r="K158" s="201" t="s">
        <v>253</v>
      </c>
      <c r="L158" s="47"/>
      <c r="M158" s="206" t="s">
        <v>19</v>
      </c>
      <c r="N158" s="207" t="s">
        <v>43</v>
      </c>
      <c r="O158" s="87"/>
      <c r="P158" s="208">
        <f>O158*H158</f>
        <v>0</v>
      </c>
      <c r="Q158" s="208">
        <v>0</v>
      </c>
      <c r="R158" s="208">
        <f>Q158*H158</f>
        <v>0</v>
      </c>
      <c r="S158" s="208">
        <v>0</v>
      </c>
      <c r="T158" s="209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10" t="s">
        <v>122</v>
      </c>
      <c r="AT158" s="210" t="s">
        <v>124</v>
      </c>
      <c r="AU158" s="210" t="s">
        <v>82</v>
      </c>
      <c r="AY158" s="20" t="s">
        <v>123</v>
      </c>
      <c r="BE158" s="211">
        <f>IF(N158="základní",J158,0)</f>
        <v>0</v>
      </c>
      <c r="BF158" s="211">
        <f>IF(N158="snížená",J158,0)</f>
        <v>0</v>
      </c>
      <c r="BG158" s="211">
        <f>IF(N158="zákl. přenesená",J158,0)</f>
        <v>0</v>
      </c>
      <c r="BH158" s="211">
        <f>IF(N158="sníž. přenesená",J158,0)</f>
        <v>0</v>
      </c>
      <c r="BI158" s="211">
        <f>IF(N158="nulová",J158,0)</f>
        <v>0</v>
      </c>
      <c r="BJ158" s="20" t="s">
        <v>80</v>
      </c>
      <c r="BK158" s="211">
        <f>ROUND(I158*H158,2)</f>
        <v>0</v>
      </c>
      <c r="BL158" s="20" t="s">
        <v>122</v>
      </c>
      <c r="BM158" s="210" t="s">
        <v>1039</v>
      </c>
    </row>
    <row r="159" s="2" customFormat="1">
      <c r="A159" s="41"/>
      <c r="B159" s="42"/>
      <c r="C159" s="43"/>
      <c r="D159" s="259" t="s">
        <v>255</v>
      </c>
      <c r="E159" s="43"/>
      <c r="F159" s="260" t="s">
        <v>564</v>
      </c>
      <c r="G159" s="43"/>
      <c r="H159" s="43"/>
      <c r="I159" s="261"/>
      <c r="J159" s="43"/>
      <c r="K159" s="43"/>
      <c r="L159" s="47"/>
      <c r="M159" s="265"/>
      <c r="N159" s="266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255</v>
      </c>
      <c r="AU159" s="20" t="s">
        <v>82</v>
      </c>
    </row>
    <row r="160" s="13" customFormat="1">
      <c r="A160" s="13"/>
      <c r="B160" s="225"/>
      <c r="C160" s="226"/>
      <c r="D160" s="227" t="s">
        <v>187</v>
      </c>
      <c r="E160" s="228" t="s">
        <v>19</v>
      </c>
      <c r="F160" s="229" t="s">
        <v>381</v>
      </c>
      <c r="G160" s="226"/>
      <c r="H160" s="228" t="s">
        <v>19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187</v>
      </c>
      <c r="AU160" s="235" t="s">
        <v>82</v>
      </c>
      <c r="AV160" s="13" t="s">
        <v>80</v>
      </c>
      <c r="AW160" s="13" t="s">
        <v>33</v>
      </c>
      <c r="AX160" s="13" t="s">
        <v>72</v>
      </c>
      <c r="AY160" s="235" t="s">
        <v>123</v>
      </c>
    </row>
    <row r="161" s="13" customFormat="1">
      <c r="A161" s="13"/>
      <c r="B161" s="225"/>
      <c r="C161" s="226"/>
      <c r="D161" s="227" t="s">
        <v>187</v>
      </c>
      <c r="E161" s="228" t="s">
        <v>19</v>
      </c>
      <c r="F161" s="229" t="s">
        <v>402</v>
      </c>
      <c r="G161" s="226"/>
      <c r="H161" s="228" t="s">
        <v>19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187</v>
      </c>
      <c r="AU161" s="235" t="s">
        <v>82</v>
      </c>
      <c r="AV161" s="13" t="s">
        <v>80</v>
      </c>
      <c r="AW161" s="13" t="s">
        <v>33</v>
      </c>
      <c r="AX161" s="13" t="s">
        <v>72</v>
      </c>
      <c r="AY161" s="235" t="s">
        <v>123</v>
      </c>
    </row>
    <row r="162" s="14" customFormat="1">
      <c r="A162" s="14"/>
      <c r="B162" s="236"/>
      <c r="C162" s="237"/>
      <c r="D162" s="227" t="s">
        <v>187</v>
      </c>
      <c r="E162" s="238" t="s">
        <v>19</v>
      </c>
      <c r="F162" s="239" t="s">
        <v>1037</v>
      </c>
      <c r="G162" s="237"/>
      <c r="H162" s="240">
        <v>7.2000000000000002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187</v>
      </c>
      <c r="AU162" s="246" t="s">
        <v>82</v>
      </c>
      <c r="AV162" s="14" t="s">
        <v>82</v>
      </c>
      <c r="AW162" s="14" t="s">
        <v>33</v>
      </c>
      <c r="AX162" s="14" t="s">
        <v>72</v>
      </c>
      <c r="AY162" s="246" t="s">
        <v>123</v>
      </c>
    </row>
    <row r="163" s="14" customFormat="1">
      <c r="A163" s="14"/>
      <c r="B163" s="236"/>
      <c r="C163" s="237"/>
      <c r="D163" s="227" t="s">
        <v>187</v>
      </c>
      <c r="E163" s="238" t="s">
        <v>19</v>
      </c>
      <c r="F163" s="239" t="s">
        <v>1038</v>
      </c>
      <c r="G163" s="237"/>
      <c r="H163" s="240">
        <v>2.125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187</v>
      </c>
      <c r="AU163" s="246" t="s">
        <v>82</v>
      </c>
      <c r="AV163" s="14" t="s">
        <v>82</v>
      </c>
      <c r="AW163" s="14" t="s">
        <v>33</v>
      </c>
      <c r="AX163" s="14" t="s">
        <v>72</v>
      </c>
      <c r="AY163" s="246" t="s">
        <v>123</v>
      </c>
    </row>
    <row r="164" s="16" customFormat="1">
      <c r="A164" s="16"/>
      <c r="B164" s="267"/>
      <c r="C164" s="268"/>
      <c r="D164" s="227" t="s">
        <v>187</v>
      </c>
      <c r="E164" s="269" t="s">
        <v>19</v>
      </c>
      <c r="F164" s="270" t="s">
        <v>461</v>
      </c>
      <c r="G164" s="268"/>
      <c r="H164" s="271">
        <v>9.3249999999999993</v>
      </c>
      <c r="I164" s="272"/>
      <c r="J164" s="268"/>
      <c r="K164" s="268"/>
      <c r="L164" s="273"/>
      <c r="M164" s="274"/>
      <c r="N164" s="275"/>
      <c r="O164" s="275"/>
      <c r="P164" s="275"/>
      <c r="Q164" s="275"/>
      <c r="R164" s="275"/>
      <c r="S164" s="275"/>
      <c r="T164" s="276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77" t="s">
        <v>187</v>
      </c>
      <c r="AU164" s="277" t="s">
        <v>82</v>
      </c>
      <c r="AV164" s="16" t="s">
        <v>133</v>
      </c>
      <c r="AW164" s="16" t="s">
        <v>33</v>
      </c>
      <c r="AX164" s="16" t="s">
        <v>80</v>
      </c>
      <c r="AY164" s="277" t="s">
        <v>123</v>
      </c>
    </row>
    <row r="165" s="11" customFormat="1" ht="22.8" customHeight="1">
      <c r="A165" s="11"/>
      <c r="B165" s="185"/>
      <c r="C165" s="186"/>
      <c r="D165" s="187" t="s">
        <v>71</v>
      </c>
      <c r="E165" s="223" t="s">
        <v>144</v>
      </c>
      <c r="F165" s="223" t="s">
        <v>331</v>
      </c>
      <c r="G165" s="186"/>
      <c r="H165" s="186"/>
      <c r="I165" s="189"/>
      <c r="J165" s="224">
        <f>BK165</f>
        <v>0</v>
      </c>
      <c r="K165" s="186"/>
      <c r="L165" s="191"/>
      <c r="M165" s="192"/>
      <c r="N165" s="193"/>
      <c r="O165" s="193"/>
      <c r="P165" s="194">
        <f>SUM(P166:P194)</f>
        <v>0</v>
      </c>
      <c r="Q165" s="193"/>
      <c r="R165" s="194">
        <f>SUM(R166:R194)</f>
        <v>4.4690994999999996</v>
      </c>
      <c r="S165" s="193"/>
      <c r="T165" s="195">
        <f>SUM(T166:T194)</f>
        <v>0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196" t="s">
        <v>80</v>
      </c>
      <c r="AT165" s="197" t="s">
        <v>71</v>
      </c>
      <c r="AU165" s="197" t="s">
        <v>80</v>
      </c>
      <c r="AY165" s="196" t="s">
        <v>123</v>
      </c>
      <c r="BK165" s="198">
        <f>SUM(BK166:BK194)</f>
        <v>0</v>
      </c>
    </row>
    <row r="166" s="2" customFormat="1" ht="21.75" customHeight="1">
      <c r="A166" s="41"/>
      <c r="B166" s="42"/>
      <c r="C166" s="199" t="s">
        <v>244</v>
      </c>
      <c r="D166" s="199" t="s">
        <v>124</v>
      </c>
      <c r="E166" s="200" t="s">
        <v>333</v>
      </c>
      <c r="F166" s="201" t="s">
        <v>1040</v>
      </c>
      <c r="G166" s="202" t="s">
        <v>185</v>
      </c>
      <c r="H166" s="203">
        <v>13.1</v>
      </c>
      <c r="I166" s="204"/>
      <c r="J166" s="205">
        <f>ROUND(I166*H166,2)</f>
        <v>0</v>
      </c>
      <c r="K166" s="201" t="s">
        <v>19</v>
      </c>
      <c r="L166" s="47"/>
      <c r="M166" s="206" t="s">
        <v>19</v>
      </c>
      <c r="N166" s="207" t="s">
        <v>43</v>
      </c>
      <c r="O166" s="87"/>
      <c r="P166" s="208">
        <f>O166*H166</f>
        <v>0</v>
      </c>
      <c r="Q166" s="208">
        <v>0</v>
      </c>
      <c r="R166" s="208">
        <f>Q166*H166</f>
        <v>0</v>
      </c>
      <c r="S166" s="208">
        <v>0</v>
      </c>
      <c r="T166" s="209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10" t="s">
        <v>122</v>
      </c>
      <c r="AT166" s="210" t="s">
        <v>124</v>
      </c>
      <c r="AU166" s="210" t="s">
        <v>82</v>
      </c>
      <c r="AY166" s="20" t="s">
        <v>123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20" t="s">
        <v>80</v>
      </c>
      <c r="BK166" s="211">
        <f>ROUND(I166*H166,2)</f>
        <v>0</v>
      </c>
      <c r="BL166" s="20" t="s">
        <v>122</v>
      </c>
      <c r="BM166" s="210" t="s">
        <v>1041</v>
      </c>
    </row>
    <row r="167" s="14" customFormat="1">
      <c r="A167" s="14"/>
      <c r="B167" s="236"/>
      <c r="C167" s="237"/>
      <c r="D167" s="227" t="s">
        <v>187</v>
      </c>
      <c r="E167" s="238" t="s">
        <v>19</v>
      </c>
      <c r="F167" s="239" t="s">
        <v>1042</v>
      </c>
      <c r="G167" s="237"/>
      <c r="H167" s="240">
        <v>13.1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187</v>
      </c>
      <c r="AU167" s="246" t="s">
        <v>82</v>
      </c>
      <c r="AV167" s="14" t="s">
        <v>82</v>
      </c>
      <c r="AW167" s="14" t="s">
        <v>33</v>
      </c>
      <c r="AX167" s="14" t="s">
        <v>72</v>
      </c>
      <c r="AY167" s="246" t="s">
        <v>123</v>
      </c>
    </row>
    <row r="168" s="15" customFormat="1">
      <c r="A168" s="15"/>
      <c r="B168" s="247"/>
      <c r="C168" s="248"/>
      <c r="D168" s="227" t="s">
        <v>187</v>
      </c>
      <c r="E168" s="249" t="s">
        <v>19</v>
      </c>
      <c r="F168" s="250" t="s">
        <v>205</v>
      </c>
      <c r="G168" s="248"/>
      <c r="H168" s="251">
        <v>13.1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187</v>
      </c>
      <c r="AU168" s="257" t="s">
        <v>82</v>
      </c>
      <c r="AV168" s="15" t="s">
        <v>122</v>
      </c>
      <c r="AW168" s="15" t="s">
        <v>33</v>
      </c>
      <c r="AX168" s="15" t="s">
        <v>80</v>
      </c>
      <c r="AY168" s="257" t="s">
        <v>123</v>
      </c>
    </row>
    <row r="169" s="2" customFormat="1" ht="24.15" customHeight="1">
      <c r="A169" s="41"/>
      <c r="B169" s="42"/>
      <c r="C169" s="199" t="s">
        <v>350</v>
      </c>
      <c r="D169" s="199" t="s">
        <v>124</v>
      </c>
      <c r="E169" s="200" t="s">
        <v>343</v>
      </c>
      <c r="F169" s="201" t="s">
        <v>344</v>
      </c>
      <c r="G169" s="202" t="s">
        <v>185</v>
      </c>
      <c r="H169" s="203">
        <v>13.1</v>
      </c>
      <c r="I169" s="204"/>
      <c r="J169" s="205">
        <f>ROUND(I169*H169,2)</f>
        <v>0</v>
      </c>
      <c r="K169" s="201" t="s">
        <v>19</v>
      </c>
      <c r="L169" s="47"/>
      <c r="M169" s="206" t="s">
        <v>19</v>
      </c>
      <c r="N169" s="207" t="s">
        <v>43</v>
      </c>
      <c r="O169" s="87"/>
      <c r="P169" s="208">
        <f>O169*H169</f>
        <v>0</v>
      </c>
      <c r="Q169" s="208">
        <v>0</v>
      </c>
      <c r="R169" s="208">
        <f>Q169*H169</f>
        <v>0</v>
      </c>
      <c r="S169" s="208">
        <v>0</v>
      </c>
      <c r="T169" s="209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10" t="s">
        <v>122</v>
      </c>
      <c r="AT169" s="210" t="s">
        <v>124</v>
      </c>
      <c r="AU169" s="210" t="s">
        <v>82</v>
      </c>
      <c r="AY169" s="20" t="s">
        <v>123</v>
      </c>
      <c r="BE169" s="211">
        <f>IF(N169="základní",J169,0)</f>
        <v>0</v>
      </c>
      <c r="BF169" s="211">
        <f>IF(N169="snížená",J169,0)</f>
        <v>0</v>
      </c>
      <c r="BG169" s="211">
        <f>IF(N169="zákl. přenesená",J169,0)</f>
        <v>0</v>
      </c>
      <c r="BH169" s="211">
        <f>IF(N169="sníž. přenesená",J169,0)</f>
        <v>0</v>
      </c>
      <c r="BI169" s="211">
        <f>IF(N169="nulová",J169,0)</f>
        <v>0</v>
      </c>
      <c r="BJ169" s="20" t="s">
        <v>80</v>
      </c>
      <c r="BK169" s="211">
        <f>ROUND(I169*H169,2)</f>
        <v>0</v>
      </c>
      <c r="BL169" s="20" t="s">
        <v>122</v>
      </c>
      <c r="BM169" s="210" t="s">
        <v>1043</v>
      </c>
    </row>
    <row r="170" s="14" customFormat="1">
      <c r="A170" s="14"/>
      <c r="B170" s="236"/>
      <c r="C170" s="237"/>
      <c r="D170" s="227" t="s">
        <v>187</v>
      </c>
      <c r="E170" s="238" t="s">
        <v>19</v>
      </c>
      <c r="F170" s="239" t="s">
        <v>1042</v>
      </c>
      <c r="G170" s="237"/>
      <c r="H170" s="240">
        <v>13.1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187</v>
      </c>
      <c r="AU170" s="246" t="s">
        <v>82</v>
      </c>
      <c r="AV170" s="14" t="s">
        <v>82</v>
      </c>
      <c r="AW170" s="14" t="s">
        <v>33</v>
      </c>
      <c r="AX170" s="14" t="s">
        <v>72</v>
      </c>
      <c r="AY170" s="246" t="s">
        <v>123</v>
      </c>
    </row>
    <row r="171" s="15" customFormat="1">
      <c r="A171" s="15"/>
      <c r="B171" s="247"/>
      <c r="C171" s="248"/>
      <c r="D171" s="227" t="s">
        <v>187</v>
      </c>
      <c r="E171" s="249" t="s">
        <v>19</v>
      </c>
      <c r="F171" s="250" t="s">
        <v>205</v>
      </c>
      <c r="G171" s="248"/>
      <c r="H171" s="251">
        <v>13.1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7" t="s">
        <v>187</v>
      </c>
      <c r="AU171" s="257" t="s">
        <v>82</v>
      </c>
      <c r="AV171" s="15" t="s">
        <v>122</v>
      </c>
      <c r="AW171" s="15" t="s">
        <v>33</v>
      </c>
      <c r="AX171" s="15" t="s">
        <v>80</v>
      </c>
      <c r="AY171" s="257" t="s">
        <v>123</v>
      </c>
    </row>
    <row r="172" s="2" customFormat="1" ht="24.15" customHeight="1">
      <c r="A172" s="41"/>
      <c r="B172" s="42"/>
      <c r="C172" s="199" t="s">
        <v>356</v>
      </c>
      <c r="D172" s="199" t="s">
        <v>124</v>
      </c>
      <c r="E172" s="200" t="s">
        <v>346</v>
      </c>
      <c r="F172" s="201" t="s">
        <v>1044</v>
      </c>
      <c r="G172" s="202" t="s">
        <v>185</v>
      </c>
      <c r="H172" s="203">
        <v>0</v>
      </c>
      <c r="I172" s="204"/>
      <c r="J172" s="205">
        <f>ROUND(I172*H172,2)</f>
        <v>0</v>
      </c>
      <c r="K172" s="201" t="s">
        <v>19</v>
      </c>
      <c r="L172" s="47"/>
      <c r="M172" s="206" t="s">
        <v>19</v>
      </c>
      <c r="N172" s="207" t="s">
        <v>43</v>
      </c>
      <c r="O172" s="87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10" t="s">
        <v>122</v>
      </c>
      <c r="AT172" s="210" t="s">
        <v>124</v>
      </c>
      <c r="AU172" s="210" t="s">
        <v>82</v>
      </c>
      <c r="AY172" s="20" t="s">
        <v>123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20" t="s">
        <v>80</v>
      </c>
      <c r="BK172" s="211">
        <f>ROUND(I172*H172,2)</f>
        <v>0</v>
      </c>
      <c r="BL172" s="20" t="s">
        <v>122</v>
      </c>
      <c r="BM172" s="210" t="s">
        <v>1045</v>
      </c>
    </row>
    <row r="173" s="2" customFormat="1" ht="24.15" customHeight="1">
      <c r="A173" s="41"/>
      <c r="B173" s="42"/>
      <c r="C173" s="199" t="s">
        <v>362</v>
      </c>
      <c r="D173" s="199" t="s">
        <v>124</v>
      </c>
      <c r="E173" s="200" t="s">
        <v>351</v>
      </c>
      <c r="F173" s="201" t="s">
        <v>352</v>
      </c>
      <c r="G173" s="202" t="s">
        <v>185</v>
      </c>
      <c r="H173" s="203">
        <v>13.1</v>
      </c>
      <c r="I173" s="204"/>
      <c r="J173" s="205">
        <f>ROUND(I173*H173,2)</f>
        <v>0</v>
      </c>
      <c r="K173" s="201" t="s">
        <v>19</v>
      </c>
      <c r="L173" s="47"/>
      <c r="M173" s="206" t="s">
        <v>19</v>
      </c>
      <c r="N173" s="207" t="s">
        <v>43</v>
      </c>
      <c r="O173" s="87"/>
      <c r="P173" s="208">
        <f>O173*H173</f>
        <v>0</v>
      </c>
      <c r="Q173" s="208">
        <v>0</v>
      </c>
      <c r="R173" s="208">
        <f>Q173*H173</f>
        <v>0</v>
      </c>
      <c r="S173" s="208">
        <v>0</v>
      </c>
      <c r="T173" s="209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10" t="s">
        <v>122</v>
      </c>
      <c r="AT173" s="210" t="s">
        <v>124</v>
      </c>
      <c r="AU173" s="210" t="s">
        <v>82</v>
      </c>
      <c r="AY173" s="20" t="s">
        <v>123</v>
      </c>
      <c r="BE173" s="211">
        <f>IF(N173="základní",J173,0)</f>
        <v>0</v>
      </c>
      <c r="BF173" s="211">
        <f>IF(N173="snížená",J173,0)</f>
        <v>0</v>
      </c>
      <c r="BG173" s="211">
        <f>IF(N173="zákl. přenesená",J173,0)</f>
        <v>0</v>
      </c>
      <c r="BH173" s="211">
        <f>IF(N173="sníž. přenesená",J173,0)</f>
        <v>0</v>
      </c>
      <c r="BI173" s="211">
        <f>IF(N173="nulová",J173,0)</f>
        <v>0</v>
      </c>
      <c r="BJ173" s="20" t="s">
        <v>80</v>
      </c>
      <c r="BK173" s="211">
        <f>ROUND(I173*H173,2)</f>
        <v>0</v>
      </c>
      <c r="BL173" s="20" t="s">
        <v>122</v>
      </c>
      <c r="BM173" s="210" t="s">
        <v>1046</v>
      </c>
    </row>
    <row r="174" s="14" customFormat="1">
      <c r="A174" s="14"/>
      <c r="B174" s="236"/>
      <c r="C174" s="237"/>
      <c r="D174" s="227" t="s">
        <v>187</v>
      </c>
      <c r="E174" s="238" t="s">
        <v>19</v>
      </c>
      <c r="F174" s="239" t="s">
        <v>1042</v>
      </c>
      <c r="G174" s="237"/>
      <c r="H174" s="240">
        <v>13.1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187</v>
      </c>
      <c r="AU174" s="246" t="s">
        <v>82</v>
      </c>
      <c r="AV174" s="14" t="s">
        <v>82</v>
      </c>
      <c r="AW174" s="14" t="s">
        <v>33</v>
      </c>
      <c r="AX174" s="14" t="s">
        <v>72</v>
      </c>
      <c r="AY174" s="246" t="s">
        <v>123</v>
      </c>
    </row>
    <row r="175" s="15" customFormat="1">
      <c r="A175" s="15"/>
      <c r="B175" s="247"/>
      <c r="C175" s="248"/>
      <c r="D175" s="227" t="s">
        <v>187</v>
      </c>
      <c r="E175" s="249" t="s">
        <v>19</v>
      </c>
      <c r="F175" s="250" t="s">
        <v>205</v>
      </c>
      <c r="G175" s="248"/>
      <c r="H175" s="251">
        <v>13.1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187</v>
      </c>
      <c r="AU175" s="257" t="s">
        <v>82</v>
      </c>
      <c r="AV175" s="15" t="s">
        <v>122</v>
      </c>
      <c r="AW175" s="15" t="s">
        <v>33</v>
      </c>
      <c r="AX175" s="15" t="s">
        <v>80</v>
      </c>
      <c r="AY175" s="257" t="s">
        <v>123</v>
      </c>
    </row>
    <row r="176" s="2" customFormat="1" ht="24.15" customHeight="1">
      <c r="A176" s="41"/>
      <c r="B176" s="42"/>
      <c r="C176" s="199" t="s">
        <v>196</v>
      </c>
      <c r="D176" s="199" t="s">
        <v>124</v>
      </c>
      <c r="E176" s="200" t="s">
        <v>357</v>
      </c>
      <c r="F176" s="201" t="s">
        <v>358</v>
      </c>
      <c r="G176" s="202" t="s">
        <v>185</v>
      </c>
      <c r="H176" s="203">
        <v>14.41</v>
      </c>
      <c r="I176" s="204"/>
      <c r="J176" s="205">
        <f>ROUND(I176*H176,2)</f>
        <v>0</v>
      </c>
      <c r="K176" s="201" t="s">
        <v>19</v>
      </c>
      <c r="L176" s="47"/>
      <c r="M176" s="206" t="s">
        <v>19</v>
      </c>
      <c r="N176" s="207" t="s">
        <v>43</v>
      </c>
      <c r="O176" s="87"/>
      <c r="P176" s="208">
        <f>O176*H176</f>
        <v>0</v>
      </c>
      <c r="Q176" s="208">
        <v>0</v>
      </c>
      <c r="R176" s="208">
        <f>Q176*H176</f>
        <v>0</v>
      </c>
      <c r="S176" s="208">
        <v>0</v>
      </c>
      <c r="T176" s="209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10" t="s">
        <v>122</v>
      </c>
      <c r="AT176" s="210" t="s">
        <v>124</v>
      </c>
      <c r="AU176" s="210" t="s">
        <v>82</v>
      </c>
      <c r="AY176" s="20" t="s">
        <v>123</v>
      </c>
      <c r="BE176" s="211">
        <f>IF(N176="základní",J176,0)</f>
        <v>0</v>
      </c>
      <c r="BF176" s="211">
        <f>IF(N176="snížená",J176,0)</f>
        <v>0</v>
      </c>
      <c r="BG176" s="211">
        <f>IF(N176="zákl. přenesená",J176,0)</f>
        <v>0</v>
      </c>
      <c r="BH176" s="211">
        <f>IF(N176="sníž. přenesená",J176,0)</f>
        <v>0</v>
      </c>
      <c r="BI176" s="211">
        <f>IF(N176="nulová",J176,0)</f>
        <v>0</v>
      </c>
      <c r="BJ176" s="20" t="s">
        <v>80</v>
      </c>
      <c r="BK176" s="211">
        <f>ROUND(I176*H176,2)</f>
        <v>0</v>
      </c>
      <c r="BL176" s="20" t="s">
        <v>122</v>
      </c>
      <c r="BM176" s="210" t="s">
        <v>1047</v>
      </c>
    </row>
    <row r="177" s="14" customFormat="1">
      <c r="A177" s="14"/>
      <c r="B177" s="236"/>
      <c r="C177" s="237"/>
      <c r="D177" s="227" t="s">
        <v>187</v>
      </c>
      <c r="E177" s="238" t="s">
        <v>19</v>
      </c>
      <c r="F177" s="239" t="s">
        <v>1048</v>
      </c>
      <c r="G177" s="237"/>
      <c r="H177" s="240">
        <v>14.41</v>
      </c>
      <c r="I177" s="241"/>
      <c r="J177" s="237"/>
      <c r="K177" s="237"/>
      <c r="L177" s="242"/>
      <c r="M177" s="243"/>
      <c r="N177" s="244"/>
      <c r="O177" s="244"/>
      <c r="P177" s="244"/>
      <c r="Q177" s="244"/>
      <c r="R177" s="244"/>
      <c r="S177" s="244"/>
      <c r="T177" s="24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6" t="s">
        <v>187</v>
      </c>
      <c r="AU177" s="246" t="s">
        <v>82</v>
      </c>
      <c r="AV177" s="14" t="s">
        <v>82</v>
      </c>
      <c r="AW177" s="14" t="s">
        <v>33</v>
      </c>
      <c r="AX177" s="14" t="s">
        <v>72</v>
      </c>
      <c r="AY177" s="246" t="s">
        <v>123</v>
      </c>
    </row>
    <row r="178" s="15" customFormat="1">
      <c r="A178" s="15"/>
      <c r="B178" s="247"/>
      <c r="C178" s="248"/>
      <c r="D178" s="227" t="s">
        <v>187</v>
      </c>
      <c r="E178" s="249" t="s">
        <v>19</v>
      </c>
      <c r="F178" s="250" t="s">
        <v>205</v>
      </c>
      <c r="G178" s="248"/>
      <c r="H178" s="251">
        <v>14.41</v>
      </c>
      <c r="I178" s="252"/>
      <c r="J178" s="248"/>
      <c r="K178" s="248"/>
      <c r="L178" s="253"/>
      <c r="M178" s="254"/>
      <c r="N178" s="255"/>
      <c r="O178" s="255"/>
      <c r="P178" s="255"/>
      <c r="Q178" s="255"/>
      <c r="R178" s="255"/>
      <c r="S178" s="255"/>
      <c r="T178" s="25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57" t="s">
        <v>187</v>
      </c>
      <c r="AU178" s="257" t="s">
        <v>82</v>
      </c>
      <c r="AV178" s="15" t="s">
        <v>122</v>
      </c>
      <c r="AW178" s="15" t="s">
        <v>33</v>
      </c>
      <c r="AX178" s="15" t="s">
        <v>80</v>
      </c>
      <c r="AY178" s="257" t="s">
        <v>123</v>
      </c>
    </row>
    <row r="179" s="2" customFormat="1" ht="16.5" customHeight="1">
      <c r="A179" s="41"/>
      <c r="B179" s="42"/>
      <c r="C179" s="199" t="s">
        <v>7</v>
      </c>
      <c r="D179" s="199" t="s">
        <v>124</v>
      </c>
      <c r="E179" s="200" t="s">
        <v>235</v>
      </c>
      <c r="F179" s="201" t="s">
        <v>236</v>
      </c>
      <c r="G179" s="202" t="s">
        <v>185</v>
      </c>
      <c r="H179" s="203">
        <v>13.1</v>
      </c>
      <c r="I179" s="204"/>
      <c r="J179" s="205">
        <f>ROUND(I179*H179,2)</f>
        <v>0</v>
      </c>
      <c r="K179" s="201" t="s">
        <v>19</v>
      </c>
      <c r="L179" s="47"/>
      <c r="M179" s="206" t="s">
        <v>19</v>
      </c>
      <c r="N179" s="207" t="s">
        <v>43</v>
      </c>
      <c r="O179" s="87"/>
      <c r="P179" s="208">
        <f>O179*H179</f>
        <v>0</v>
      </c>
      <c r="Q179" s="208">
        <v>0</v>
      </c>
      <c r="R179" s="208">
        <f>Q179*H179</f>
        <v>0</v>
      </c>
      <c r="S179" s="208">
        <v>0</v>
      </c>
      <c r="T179" s="209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10" t="s">
        <v>122</v>
      </c>
      <c r="AT179" s="210" t="s">
        <v>124</v>
      </c>
      <c r="AU179" s="210" t="s">
        <v>82</v>
      </c>
      <c r="AY179" s="20" t="s">
        <v>123</v>
      </c>
      <c r="BE179" s="211">
        <f>IF(N179="základní",J179,0)</f>
        <v>0</v>
      </c>
      <c r="BF179" s="211">
        <f>IF(N179="snížená",J179,0)</f>
        <v>0</v>
      </c>
      <c r="BG179" s="211">
        <f>IF(N179="zákl. přenesená",J179,0)</f>
        <v>0</v>
      </c>
      <c r="BH179" s="211">
        <f>IF(N179="sníž. přenesená",J179,0)</f>
        <v>0</v>
      </c>
      <c r="BI179" s="211">
        <f>IF(N179="nulová",J179,0)</f>
        <v>0</v>
      </c>
      <c r="BJ179" s="20" t="s">
        <v>80</v>
      </c>
      <c r="BK179" s="211">
        <f>ROUND(I179*H179,2)</f>
        <v>0</v>
      </c>
      <c r="BL179" s="20" t="s">
        <v>122</v>
      </c>
      <c r="BM179" s="210" t="s">
        <v>1049</v>
      </c>
    </row>
    <row r="180" s="14" customFormat="1">
      <c r="A180" s="14"/>
      <c r="B180" s="236"/>
      <c r="C180" s="237"/>
      <c r="D180" s="227" t="s">
        <v>187</v>
      </c>
      <c r="E180" s="238" t="s">
        <v>19</v>
      </c>
      <c r="F180" s="239" t="s">
        <v>1042</v>
      </c>
      <c r="G180" s="237"/>
      <c r="H180" s="240">
        <v>13.1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187</v>
      </c>
      <c r="AU180" s="246" t="s">
        <v>82</v>
      </c>
      <c r="AV180" s="14" t="s">
        <v>82</v>
      </c>
      <c r="AW180" s="14" t="s">
        <v>33</v>
      </c>
      <c r="AX180" s="14" t="s">
        <v>72</v>
      </c>
      <c r="AY180" s="246" t="s">
        <v>123</v>
      </c>
    </row>
    <row r="181" s="15" customFormat="1">
      <c r="A181" s="15"/>
      <c r="B181" s="247"/>
      <c r="C181" s="248"/>
      <c r="D181" s="227" t="s">
        <v>187</v>
      </c>
      <c r="E181" s="249" t="s">
        <v>19</v>
      </c>
      <c r="F181" s="250" t="s">
        <v>205</v>
      </c>
      <c r="G181" s="248"/>
      <c r="H181" s="251">
        <v>13.1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7" t="s">
        <v>187</v>
      </c>
      <c r="AU181" s="257" t="s">
        <v>82</v>
      </c>
      <c r="AV181" s="15" t="s">
        <v>122</v>
      </c>
      <c r="AW181" s="15" t="s">
        <v>33</v>
      </c>
      <c r="AX181" s="15" t="s">
        <v>80</v>
      </c>
      <c r="AY181" s="257" t="s">
        <v>123</v>
      </c>
    </row>
    <row r="182" s="2" customFormat="1" ht="33" customHeight="1">
      <c r="A182" s="41"/>
      <c r="B182" s="42"/>
      <c r="C182" s="199" t="s">
        <v>376</v>
      </c>
      <c r="D182" s="199" t="s">
        <v>124</v>
      </c>
      <c r="E182" s="200" t="s">
        <v>397</v>
      </c>
      <c r="F182" s="201" t="s">
        <v>398</v>
      </c>
      <c r="G182" s="202" t="s">
        <v>185</v>
      </c>
      <c r="H182" s="203">
        <v>9.3249999999999993</v>
      </c>
      <c r="I182" s="204"/>
      <c r="J182" s="205">
        <f>ROUND(I182*H182,2)</f>
        <v>0</v>
      </c>
      <c r="K182" s="201" t="s">
        <v>253</v>
      </c>
      <c r="L182" s="47"/>
      <c r="M182" s="206" t="s">
        <v>19</v>
      </c>
      <c r="N182" s="207" t="s">
        <v>43</v>
      </c>
      <c r="O182" s="87"/>
      <c r="P182" s="208">
        <f>O182*H182</f>
        <v>0</v>
      </c>
      <c r="Q182" s="208">
        <v>0.22136</v>
      </c>
      <c r="R182" s="208">
        <f>Q182*H182</f>
        <v>2.0641819999999997</v>
      </c>
      <c r="S182" s="208">
        <v>0</v>
      </c>
      <c r="T182" s="209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10" t="s">
        <v>244</v>
      </c>
      <c r="AT182" s="210" t="s">
        <v>124</v>
      </c>
      <c r="AU182" s="210" t="s">
        <v>82</v>
      </c>
      <c r="AY182" s="20" t="s">
        <v>123</v>
      </c>
      <c r="BE182" s="211">
        <f>IF(N182="základní",J182,0)</f>
        <v>0</v>
      </c>
      <c r="BF182" s="211">
        <f>IF(N182="snížená",J182,0)</f>
        <v>0</v>
      </c>
      <c r="BG182" s="211">
        <f>IF(N182="zákl. přenesená",J182,0)</f>
        <v>0</v>
      </c>
      <c r="BH182" s="211">
        <f>IF(N182="sníž. přenesená",J182,0)</f>
        <v>0</v>
      </c>
      <c r="BI182" s="211">
        <f>IF(N182="nulová",J182,0)</f>
        <v>0</v>
      </c>
      <c r="BJ182" s="20" t="s">
        <v>80</v>
      </c>
      <c r="BK182" s="211">
        <f>ROUND(I182*H182,2)</f>
        <v>0</v>
      </c>
      <c r="BL182" s="20" t="s">
        <v>244</v>
      </c>
      <c r="BM182" s="210" t="s">
        <v>1050</v>
      </c>
    </row>
    <row r="183" s="2" customFormat="1">
      <c r="A183" s="41"/>
      <c r="B183" s="42"/>
      <c r="C183" s="43"/>
      <c r="D183" s="259" t="s">
        <v>255</v>
      </c>
      <c r="E183" s="43"/>
      <c r="F183" s="260" t="s">
        <v>400</v>
      </c>
      <c r="G183" s="43"/>
      <c r="H183" s="43"/>
      <c r="I183" s="261"/>
      <c r="J183" s="43"/>
      <c r="K183" s="43"/>
      <c r="L183" s="47"/>
      <c r="M183" s="265"/>
      <c r="N183" s="266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255</v>
      </c>
      <c r="AU183" s="20" t="s">
        <v>82</v>
      </c>
    </row>
    <row r="184" s="13" customFormat="1">
      <c r="A184" s="13"/>
      <c r="B184" s="225"/>
      <c r="C184" s="226"/>
      <c r="D184" s="227" t="s">
        <v>187</v>
      </c>
      <c r="E184" s="228" t="s">
        <v>19</v>
      </c>
      <c r="F184" s="229" t="s">
        <v>381</v>
      </c>
      <c r="G184" s="226"/>
      <c r="H184" s="228" t="s">
        <v>19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187</v>
      </c>
      <c r="AU184" s="235" t="s">
        <v>82</v>
      </c>
      <c r="AV184" s="13" t="s">
        <v>80</v>
      </c>
      <c r="AW184" s="13" t="s">
        <v>33</v>
      </c>
      <c r="AX184" s="13" t="s">
        <v>72</v>
      </c>
      <c r="AY184" s="235" t="s">
        <v>123</v>
      </c>
    </row>
    <row r="185" s="13" customFormat="1">
      <c r="A185" s="13"/>
      <c r="B185" s="225"/>
      <c r="C185" s="226"/>
      <c r="D185" s="227" t="s">
        <v>187</v>
      </c>
      <c r="E185" s="228" t="s">
        <v>19</v>
      </c>
      <c r="F185" s="229" t="s">
        <v>402</v>
      </c>
      <c r="G185" s="226"/>
      <c r="H185" s="228" t="s">
        <v>19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187</v>
      </c>
      <c r="AU185" s="235" t="s">
        <v>82</v>
      </c>
      <c r="AV185" s="13" t="s">
        <v>80</v>
      </c>
      <c r="AW185" s="13" t="s">
        <v>33</v>
      </c>
      <c r="AX185" s="13" t="s">
        <v>72</v>
      </c>
      <c r="AY185" s="235" t="s">
        <v>123</v>
      </c>
    </row>
    <row r="186" s="14" customFormat="1">
      <c r="A186" s="14"/>
      <c r="B186" s="236"/>
      <c r="C186" s="237"/>
      <c r="D186" s="227" t="s">
        <v>187</v>
      </c>
      <c r="E186" s="238" t="s">
        <v>19</v>
      </c>
      <c r="F186" s="239" t="s">
        <v>1037</v>
      </c>
      <c r="G186" s="237"/>
      <c r="H186" s="240">
        <v>7.2000000000000002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187</v>
      </c>
      <c r="AU186" s="246" t="s">
        <v>82</v>
      </c>
      <c r="AV186" s="14" t="s">
        <v>82</v>
      </c>
      <c r="AW186" s="14" t="s">
        <v>33</v>
      </c>
      <c r="AX186" s="14" t="s">
        <v>72</v>
      </c>
      <c r="AY186" s="246" t="s">
        <v>123</v>
      </c>
    </row>
    <row r="187" s="14" customFormat="1">
      <c r="A187" s="14"/>
      <c r="B187" s="236"/>
      <c r="C187" s="237"/>
      <c r="D187" s="227" t="s">
        <v>187</v>
      </c>
      <c r="E187" s="238" t="s">
        <v>19</v>
      </c>
      <c r="F187" s="239" t="s">
        <v>1038</v>
      </c>
      <c r="G187" s="237"/>
      <c r="H187" s="240">
        <v>2.125</v>
      </c>
      <c r="I187" s="241"/>
      <c r="J187" s="237"/>
      <c r="K187" s="237"/>
      <c r="L187" s="242"/>
      <c r="M187" s="243"/>
      <c r="N187" s="244"/>
      <c r="O187" s="244"/>
      <c r="P187" s="244"/>
      <c r="Q187" s="244"/>
      <c r="R187" s="244"/>
      <c r="S187" s="244"/>
      <c r="T187" s="24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6" t="s">
        <v>187</v>
      </c>
      <c r="AU187" s="246" t="s">
        <v>82</v>
      </c>
      <c r="AV187" s="14" t="s">
        <v>82</v>
      </c>
      <c r="AW187" s="14" t="s">
        <v>33</v>
      </c>
      <c r="AX187" s="14" t="s">
        <v>72</v>
      </c>
      <c r="AY187" s="246" t="s">
        <v>123</v>
      </c>
    </row>
    <row r="188" s="16" customFormat="1">
      <c r="A188" s="16"/>
      <c r="B188" s="267"/>
      <c r="C188" s="268"/>
      <c r="D188" s="227" t="s">
        <v>187</v>
      </c>
      <c r="E188" s="269" t="s">
        <v>19</v>
      </c>
      <c r="F188" s="270" t="s">
        <v>461</v>
      </c>
      <c r="G188" s="268"/>
      <c r="H188" s="271">
        <v>9.3249999999999993</v>
      </c>
      <c r="I188" s="272"/>
      <c r="J188" s="268"/>
      <c r="K188" s="268"/>
      <c r="L188" s="273"/>
      <c r="M188" s="274"/>
      <c r="N188" s="275"/>
      <c r="O188" s="275"/>
      <c r="P188" s="275"/>
      <c r="Q188" s="275"/>
      <c r="R188" s="275"/>
      <c r="S188" s="275"/>
      <c r="T188" s="27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7" t="s">
        <v>187</v>
      </c>
      <c r="AU188" s="277" t="s">
        <v>82</v>
      </c>
      <c r="AV188" s="16" t="s">
        <v>133</v>
      </c>
      <c r="AW188" s="16" t="s">
        <v>33</v>
      </c>
      <c r="AX188" s="16" t="s">
        <v>80</v>
      </c>
      <c r="AY188" s="277" t="s">
        <v>123</v>
      </c>
    </row>
    <row r="189" s="2" customFormat="1" ht="37.8" customHeight="1">
      <c r="A189" s="41"/>
      <c r="B189" s="42"/>
      <c r="C189" s="199" t="s">
        <v>384</v>
      </c>
      <c r="D189" s="199" t="s">
        <v>124</v>
      </c>
      <c r="E189" s="200" t="s">
        <v>410</v>
      </c>
      <c r="F189" s="201" t="s">
        <v>411</v>
      </c>
      <c r="G189" s="202" t="s">
        <v>192</v>
      </c>
      <c r="H189" s="203">
        <v>18.649999999999999</v>
      </c>
      <c r="I189" s="204"/>
      <c r="J189" s="205">
        <f>ROUND(I189*H189,2)</f>
        <v>0</v>
      </c>
      <c r="K189" s="201" t="s">
        <v>253</v>
      </c>
      <c r="L189" s="47"/>
      <c r="M189" s="206" t="s">
        <v>19</v>
      </c>
      <c r="N189" s="207" t="s">
        <v>43</v>
      </c>
      <c r="O189" s="87"/>
      <c r="P189" s="208">
        <f>O189*H189</f>
        <v>0</v>
      </c>
      <c r="Q189" s="208">
        <v>0.12895000000000001</v>
      </c>
      <c r="R189" s="208">
        <f>Q189*H189</f>
        <v>2.4049174999999998</v>
      </c>
      <c r="S189" s="208">
        <v>0</v>
      </c>
      <c r="T189" s="209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10" t="s">
        <v>122</v>
      </c>
      <c r="AT189" s="210" t="s">
        <v>124</v>
      </c>
      <c r="AU189" s="210" t="s">
        <v>82</v>
      </c>
      <c r="AY189" s="20" t="s">
        <v>123</v>
      </c>
      <c r="BE189" s="211">
        <f>IF(N189="základní",J189,0)</f>
        <v>0</v>
      </c>
      <c r="BF189" s="211">
        <f>IF(N189="snížená",J189,0)</f>
        <v>0</v>
      </c>
      <c r="BG189" s="211">
        <f>IF(N189="zákl. přenesená",J189,0)</f>
        <v>0</v>
      </c>
      <c r="BH189" s="211">
        <f>IF(N189="sníž. přenesená",J189,0)</f>
        <v>0</v>
      </c>
      <c r="BI189" s="211">
        <f>IF(N189="nulová",J189,0)</f>
        <v>0</v>
      </c>
      <c r="BJ189" s="20" t="s">
        <v>80</v>
      </c>
      <c r="BK189" s="211">
        <f>ROUND(I189*H189,2)</f>
        <v>0</v>
      </c>
      <c r="BL189" s="20" t="s">
        <v>122</v>
      </c>
      <c r="BM189" s="210" t="s">
        <v>1051</v>
      </c>
    </row>
    <row r="190" s="2" customFormat="1">
      <c r="A190" s="41"/>
      <c r="B190" s="42"/>
      <c r="C190" s="43"/>
      <c r="D190" s="259" t="s">
        <v>255</v>
      </c>
      <c r="E190" s="43"/>
      <c r="F190" s="260" t="s">
        <v>413</v>
      </c>
      <c r="G190" s="43"/>
      <c r="H190" s="43"/>
      <c r="I190" s="261"/>
      <c r="J190" s="43"/>
      <c r="K190" s="43"/>
      <c r="L190" s="47"/>
      <c r="M190" s="265"/>
      <c r="N190" s="266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255</v>
      </c>
      <c r="AU190" s="20" t="s">
        <v>82</v>
      </c>
    </row>
    <row r="191" s="13" customFormat="1">
      <c r="A191" s="13"/>
      <c r="B191" s="225"/>
      <c r="C191" s="226"/>
      <c r="D191" s="227" t="s">
        <v>187</v>
      </c>
      <c r="E191" s="228" t="s">
        <v>19</v>
      </c>
      <c r="F191" s="229" t="s">
        <v>381</v>
      </c>
      <c r="G191" s="226"/>
      <c r="H191" s="228" t="s">
        <v>19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187</v>
      </c>
      <c r="AU191" s="235" t="s">
        <v>82</v>
      </c>
      <c r="AV191" s="13" t="s">
        <v>80</v>
      </c>
      <c r="AW191" s="13" t="s">
        <v>33</v>
      </c>
      <c r="AX191" s="13" t="s">
        <v>72</v>
      </c>
      <c r="AY191" s="235" t="s">
        <v>123</v>
      </c>
    </row>
    <row r="192" s="13" customFormat="1">
      <c r="A192" s="13"/>
      <c r="B192" s="225"/>
      <c r="C192" s="226"/>
      <c r="D192" s="227" t="s">
        <v>187</v>
      </c>
      <c r="E192" s="228" t="s">
        <v>19</v>
      </c>
      <c r="F192" s="229" t="s">
        <v>414</v>
      </c>
      <c r="G192" s="226"/>
      <c r="H192" s="228" t="s">
        <v>19</v>
      </c>
      <c r="I192" s="230"/>
      <c r="J192" s="226"/>
      <c r="K192" s="226"/>
      <c r="L192" s="231"/>
      <c r="M192" s="232"/>
      <c r="N192" s="233"/>
      <c r="O192" s="233"/>
      <c r="P192" s="233"/>
      <c r="Q192" s="233"/>
      <c r="R192" s="233"/>
      <c r="S192" s="233"/>
      <c r="T192" s="23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5" t="s">
        <v>187</v>
      </c>
      <c r="AU192" s="235" t="s">
        <v>82</v>
      </c>
      <c r="AV192" s="13" t="s">
        <v>80</v>
      </c>
      <c r="AW192" s="13" t="s">
        <v>33</v>
      </c>
      <c r="AX192" s="13" t="s">
        <v>72</v>
      </c>
      <c r="AY192" s="235" t="s">
        <v>123</v>
      </c>
    </row>
    <row r="193" s="14" customFormat="1">
      <c r="A193" s="14"/>
      <c r="B193" s="236"/>
      <c r="C193" s="237"/>
      <c r="D193" s="227" t="s">
        <v>187</v>
      </c>
      <c r="E193" s="238" t="s">
        <v>19</v>
      </c>
      <c r="F193" s="239" t="s">
        <v>1052</v>
      </c>
      <c r="G193" s="237"/>
      <c r="H193" s="240">
        <v>18.649999999999999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187</v>
      </c>
      <c r="AU193" s="246" t="s">
        <v>82</v>
      </c>
      <c r="AV193" s="14" t="s">
        <v>82</v>
      </c>
      <c r="AW193" s="14" t="s">
        <v>33</v>
      </c>
      <c r="AX193" s="14" t="s">
        <v>72</v>
      </c>
      <c r="AY193" s="246" t="s">
        <v>123</v>
      </c>
    </row>
    <row r="194" s="16" customFormat="1">
      <c r="A194" s="16"/>
      <c r="B194" s="267"/>
      <c r="C194" s="268"/>
      <c r="D194" s="227" t="s">
        <v>187</v>
      </c>
      <c r="E194" s="269" t="s">
        <v>19</v>
      </c>
      <c r="F194" s="270" t="s">
        <v>461</v>
      </c>
      <c r="G194" s="268"/>
      <c r="H194" s="271">
        <v>18.649999999999999</v>
      </c>
      <c r="I194" s="272"/>
      <c r="J194" s="268"/>
      <c r="K194" s="268"/>
      <c r="L194" s="273"/>
      <c r="M194" s="274"/>
      <c r="N194" s="275"/>
      <c r="O194" s="275"/>
      <c r="P194" s="275"/>
      <c r="Q194" s="275"/>
      <c r="R194" s="275"/>
      <c r="S194" s="275"/>
      <c r="T194" s="27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77" t="s">
        <v>187</v>
      </c>
      <c r="AU194" s="277" t="s">
        <v>82</v>
      </c>
      <c r="AV194" s="16" t="s">
        <v>133</v>
      </c>
      <c r="AW194" s="16" t="s">
        <v>33</v>
      </c>
      <c r="AX194" s="16" t="s">
        <v>80</v>
      </c>
      <c r="AY194" s="277" t="s">
        <v>123</v>
      </c>
    </row>
    <row r="195" s="11" customFormat="1" ht="22.8" customHeight="1">
      <c r="A195" s="11"/>
      <c r="B195" s="185"/>
      <c r="C195" s="186"/>
      <c r="D195" s="187" t="s">
        <v>71</v>
      </c>
      <c r="E195" s="223" t="s">
        <v>157</v>
      </c>
      <c r="F195" s="223" t="s">
        <v>424</v>
      </c>
      <c r="G195" s="186"/>
      <c r="H195" s="186"/>
      <c r="I195" s="189"/>
      <c r="J195" s="224">
        <f>BK195</f>
        <v>0</v>
      </c>
      <c r="K195" s="186"/>
      <c r="L195" s="191"/>
      <c r="M195" s="192"/>
      <c r="N195" s="193"/>
      <c r="O195" s="193"/>
      <c r="P195" s="194">
        <f>SUM(P196:P206)</f>
        <v>0</v>
      </c>
      <c r="Q195" s="193"/>
      <c r="R195" s="194">
        <f>SUM(R196:R206)</f>
        <v>0</v>
      </c>
      <c r="S195" s="193"/>
      <c r="T195" s="195">
        <f>SUM(T196:T206)</f>
        <v>1.25132</v>
      </c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R195" s="196" t="s">
        <v>80</v>
      </c>
      <c r="AT195" s="197" t="s">
        <v>71</v>
      </c>
      <c r="AU195" s="197" t="s">
        <v>80</v>
      </c>
      <c r="AY195" s="196" t="s">
        <v>123</v>
      </c>
      <c r="BK195" s="198">
        <f>SUM(BK196:BK206)</f>
        <v>0</v>
      </c>
    </row>
    <row r="196" s="2" customFormat="1" ht="49.05" customHeight="1">
      <c r="A196" s="41"/>
      <c r="B196" s="42"/>
      <c r="C196" s="199" t="s">
        <v>389</v>
      </c>
      <c r="D196" s="199" t="s">
        <v>124</v>
      </c>
      <c r="E196" s="200" t="s">
        <v>452</v>
      </c>
      <c r="F196" s="201" t="s">
        <v>453</v>
      </c>
      <c r="G196" s="202" t="s">
        <v>185</v>
      </c>
      <c r="H196" s="203">
        <v>5.4059999999999997</v>
      </c>
      <c r="I196" s="204"/>
      <c r="J196" s="205">
        <f>ROUND(I196*H196,2)</f>
        <v>0</v>
      </c>
      <c r="K196" s="201" t="s">
        <v>253</v>
      </c>
      <c r="L196" s="47"/>
      <c r="M196" s="206" t="s">
        <v>19</v>
      </c>
      <c r="N196" s="207" t="s">
        <v>43</v>
      </c>
      <c r="O196" s="87"/>
      <c r="P196" s="208">
        <f>O196*H196</f>
        <v>0</v>
      </c>
      <c r="Q196" s="208">
        <v>0</v>
      </c>
      <c r="R196" s="208">
        <f>Q196*H196</f>
        <v>0</v>
      </c>
      <c r="S196" s="208">
        <v>0.12</v>
      </c>
      <c r="T196" s="209">
        <f>S196*H196</f>
        <v>0.64871999999999996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10" t="s">
        <v>122</v>
      </c>
      <c r="AT196" s="210" t="s">
        <v>124</v>
      </c>
      <c r="AU196" s="210" t="s">
        <v>82</v>
      </c>
      <c r="AY196" s="20" t="s">
        <v>123</v>
      </c>
      <c r="BE196" s="211">
        <f>IF(N196="základní",J196,0)</f>
        <v>0</v>
      </c>
      <c r="BF196" s="211">
        <f>IF(N196="snížená",J196,0)</f>
        <v>0</v>
      </c>
      <c r="BG196" s="211">
        <f>IF(N196="zákl. přenesená",J196,0)</f>
        <v>0</v>
      </c>
      <c r="BH196" s="211">
        <f>IF(N196="sníž. přenesená",J196,0)</f>
        <v>0</v>
      </c>
      <c r="BI196" s="211">
        <f>IF(N196="nulová",J196,0)</f>
        <v>0</v>
      </c>
      <c r="BJ196" s="20" t="s">
        <v>80</v>
      </c>
      <c r="BK196" s="211">
        <f>ROUND(I196*H196,2)</f>
        <v>0</v>
      </c>
      <c r="BL196" s="20" t="s">
        <v>122</v>
      </c>
      <c r="BM196" s="210" t="s">
        <v>1053</v>
      </c>
    </row>
    <row r="197" s="2" customFormat="1">
      <c r="A197" s="41"/>
      <c r="B197" s="42"/>
      <c r="C197" s="43"/>
      <c r="D197" s="259" t="s">
        <v>255</v>
      </c>
      <c r="E197" s="43"/>
      <c r="F197" s="260" t="s">
        <v>455</v>
      </c>
      <c r="G197" s="43"/>
      <c r="H197" s="43"/>
      <c r="I197" s="261"/>
      <c r="J197" s="43"/>
      <c r="K197" s="43"/>
      <c r="L197" s="47"/>
      <c r="M197" s="265"/>
      <c r="N197" s="266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255</v>
      </c>
      <c r="AU197" s="20" t="s">
        <v>82</v>
      </c>
    </row>
    <row r="198" s="13" customFormat="1">
      <c r="A198" s="13"/>
      <c r="B198" s="225"/>
      <c r="C198" s="226"/>
      <c r="D198" s="227" t="s">
        <v>187</v>
      </c>
      <c r="E198" s="228" t="s">
        <v>19</v>
      </c>
      <c r="F198" s="229" t="s">
        <v>394</v>
      </c>
      <c r="G198" s="226"/>
      <c r="H198" s="228" t="s">
        <v>19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187</v>
      </c>
      <c r="AU198" s="235" t="s">
        <v>82</v>
      </c>
      <c r="AV198" s="13" t="s">
        <v>80</v>
      </c>
      <c r="AW198" s="13" t="s">
        <v>33</v>
      </c>
      <c r="AX198" s="13" t="s">
        <v>72</v>
      </c>
      <c r="AY198" s="235" t="s">
        <v>123</v>
      </c>
    </row>
    <row r="199" s="14" customFormat="1">
      <c r="A199" s="14"/>
      <c r="B199" s="236"/>
      <c r="C199" s="237"/>
      <c r="D199" s="227" t="s">
        <v>187</v>
      </c>
      <c r="E199" s="238" t="s">
        <v>19</v>
      </c>
      <c r="F199" s="239" t="s">
        <v>1054</v>
      </c>
      <c r="G199" s="237"/>
      <c r="H199" s="240">
        <v>4.1609999999999996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187</v>
      </c>
      <c r="AU199" s="246" t="s">
        <v>82</v>
      </c>
      <c r="AV199" s="14" t="s">
        <v>82</v>
      </c>
      <c r="AW199" s="14" t="s">
        <v>33</v>
      </c>
      <c r="AX199" s="14" t="s">
        <v>72</v>
      </c>
      <c r="AY199" s="246" t="s">
        <v>123</v>
      </c>
    </row>
    <row r="200" s="14" customFormat="1">
      <c r="A200" s="14"/>
      <c r="B200" s="236"/>
      <c r="C200" s="237"/>
      <c r="D200" s="227" t="s">
        <v>187</v>
      </c>
      <c r="E200" s="238" t="s">
        <v>19</v>
      </c>
      <c r="F200" s="239" t="s">
        <v>1055</v>
      </c>
      <c r="G200" s="237"/>
      <c r="H200" s="240">
        <v>1.2450000000000001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187</v>
      </c>
      <c r="AU200" s="246" t="s">
        <v>82</v>
      </c>
      <c r="AV200" s="14" t="s">
        <v>82</v>
      </c>
      <c r="AW200" s="14" t="s">
        <v>33</v>
      </c>
      <c r="AX200" s="14" t="s">
        <v>72</v>
      </c>
      <c r="AY200" s="246" t="s">
        <v>123</v>
      </c>
    </row>
    <row r="201" s="16" customFormat="1">
      <c r="A201" s="16"/>
      <c r="B201" s="267"/>
      <c r="C201" s="268"/>
      <c r="D201" s="227" t="s">
        <v>187</v>
      </c>
      <c r="E201" s="269" t="s">
        <v>19</v>
      </c>
      <c r="F201" s="270" t="s">
        <v>461</v>
      </c>
      <c r="G201" s="268"/>
      <c r="H201" s="271">
        <v>5.4059999999999997</v>
      </c>
      <c r="I201" s="272"/>
      <c r="J201" s="268"/>
      <c r="K201" s="268"/>
      <c r="L201" s="273"/>
      <c r="M201" s="274"/>
      <c r="N201" s="275"/>
      <c r="O201" s="275"/>
      <c r="P201" s="275"/>
      <c r="Q201" s="275"/>
      <c r="R201" s="275"/>
      <c r="S201" s="275"/>
      <c r="T201" s="276"/>
      <c r="U201" s="16"/>
      <c r="V201" s="16"/>
      <c r="W201" s="16"/>
      <c r="X201" s="16"/>
      <c r="Y201" s="16"/>
      <c r="Z201" s="16"/>
      <c r="AA201" s="16"/>
      <c r="AB201" s="16"/>
      <c r="AC201" s="16"/>
      <c r="AD201" s="16"/>
      <c r="AE201" s="16"/>
      <c r="AT201" s="277" t="s">
        <v>187</v>
      </c>
      <c r="AU201" s="277" t="s">
        <v>82</v>
      </c>
      <c r="AV201" s="16" t="s">
        <v>133</v>
      </c>
      <c r="AW201" s="16" t="s">
        <v>33</v>
      </c>
      <c r="AX201" s="16" t="s">
        <v>80</v>
      </c>
      <c r="AY201" s="277" t="s">
        <v>123</v>
      </c>
    </row>
    <row r="202" s="2" customFormat="1" ht="44.25" customHeight="1">
      <c r="A202" s="41"/>
      <c r="B202" s="42"/>
      <c r="C202" s="199" t="s">
        <v>396</v>
      </c>
      <c r="D202" s="199" t="s">
        <v>124</v>
      </c>
      <c r="E202" s="200" t="s">
        <v>483</v>
      </c>
      <c r="F202" s="201" t="s">
        <v>484</v>
      </c>
      <c r="G202" s="202" t="s">
        <v>185</v>
      </c>
      <c r="H202" s="203">
        <v>13.1</v>
      </c>
      <c r="I202" s="204"/>
      <c r="J202" s="205">
        <f>ROUND(I202*H202,2)</f>
        <v>0</v>
      </c>
      <c r="K202" s="201" t="s">
        <v>253</v>
      </c>
      <c r="L202" s="47"/>
      <c r="M202" s="206" t="s">
        <v>19</v>
      </c>
      <c r="N202" s="207" t="s">
        <v>43</v>
      </c>
      <c r="O202" s="87"/>
      <c r="P202" s="208">
        <f>O202*H202</f>
        <v>0</v>
      </c>
      <c r="Q202" s="208">
        <v>0</v>
      </c>
      <c r="R202" s="208">
        <f>Q202*H202</f>
        <v>0</v>
      </c>
      <c r="S202" s="208">
        <v>0.045999999999999999</v>
      </c>
      <c r="T202" s="209">
        <f>S202*H202</f>
        <v>0.60260000000000002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10" t="s">
        <v>122</v>
      </c>
      <c r="AT202" s="210" t="s">
        <v>124</v>
      </c>
      <c r="AU202" s="210" t="s">
        <v>82</v>
      </c>
      <c r="AY202" s="20" t="s">
        <v>123</v>
      </c>
      <c r="BE202" s="211">
        <f>IF(N202="základní",J202,0)</f>
        <v>0</v>
      </c>
      <c r="BF202" s="211">
        <f>IF(N202="snížená",J202,0)</f>
        <v>0</v>
      </c>
      <c r="BG202" s="211">
        <f>IF(N202="zákl. přenesená",J202,0)</f>
        <v>0</v>
      </c>
      <c r="BH202" s="211">
        <f>IF(N202="sníž. přenesená",J202,0)</f>
        <v>0</v>
      </c>
      <c r="BI202" s="211">
        <f>IF(N202="nulová",J202,0)</f>
        <v>0</v>
      </c>
      <c r="BJ202" s="20" t="s">
        <v>80</v>
      </c>
      <c r="BK202" s="211">
        <f>ROUND(I202*H202,2)</f>
        <v>0</v>
      </c>
      <c r="BL202" s="20" t="s">
        <v>122</v>
      </c>
      <c r="BM202" s="210" t="s">
        <v>1056</v>
      </c>
    </row>
    <row r="203" s="2" customFormat="1">
      <c r="A203" s="41"/>
      <c r="B203" s="42"/>
      <c r="C203" s="43"/>
      <c r="D203" s="259" t="s">
        <v>255</v>
      </c>
      <c r="E203" s="43"/>
      <c r="F203" s="260" t="s">
        <v>486</v>
      </c>
      <c r="G203" s="43"/>
      <c r="H203" s="43"/>
      <c r="I203" s="261"/>
      <c r="J203" s="43"/>
      <c r="K203" s="43"/>
      <c r="L203" s="47"/>
      <c r="M203" s="265"/>
      <c r="N203" s="266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255</v>
      </c>
      <c r="AU203" s="20" t="s">
        <v>82</v>
      </c>
    </row>
    <row r="204" s="13" customFormat="1">
      <c r="A204" s="13"/>
      <c r="B204" s="225"/>
      <c r="C204" s="226"/>
      <c r="D204" s="227" t="s">
        <v>187</v>
      </c>
      <c r="E204" s="228" t="s">
        <v>19</v>
      </c>
      <c r="F204" s="229" t="s">
        <v>394</v>
      </c>
      <c r="G204" s="226"/>
      <c r="H204" s="228" t="s">
        <v>19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187</v>
      </c>
      <c r="AU204" s="235" t="s">
        <v>82</v>
      </c>
      <c r="AV204" s="13" t="s">
        <v>80</v>
      </c>
      <c r="AW204" s="13" t="s">
        <v>33</v>
      </c>
      <c r="AX204" s="13" t="s">
        <v>72</v>
      </c>
      <c r="AY204" s="235" t="s">
        <v>123</v>
      </c>
    </row>
    <row r="205" s="13" customFormat="1">
      <c r="A205" s="13"/>
      <c r="B205" s="225"/>
      <c r="C205" s="226"/>
      <c r="D205" s="227" t="s">
        <v>187</v>
      </c>
      <c r="E205" s="228" t="s">
        <v>19</v>
      </c>
      <c r="F205" s="229" t="s">
        <v>487</v>
      </c>
      <c r="G205" s="226"/>
      <c r="H205" s="228" t="s">
        <v>19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187</v>
      </c>
      <c r="AU205" s="235" t="s">
        <v>82</v>
      </c>
      <c r="AV205" s="13" t="s">
        <v>80</v>
      </c>
      <c r="AW205" s="13" t="s">
        <v>33</v>
      </c>
      <c r="AX205" s="13" t="s">
        <v>72</v>
      </c>
      <c r="AY205" s="235" t="s">
        <v>123</v>
      </c>
    </row>
    <row r="206" s="14" customFormat="1">
      <c r="A206" s="14"/>
      <c r="B206" s="236"/>
      <c r="C206" s="237"/>
      <c r="D206" s="227" t="s">
        <v>187</v>
      </c>
      <c r="E206" s="238" t="s">
        <v>19</v>
      </c>
      <c r="F206" s="239" t="s">
        <v>1017</v>
      </c>
      <c r="G206" s="237"/>
      <c r="H206" s="240">
        <v>13.1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6" t="s">
        <v>187</v>
      </c>
      <c r="AU206" s="246" t="s">
        <v>82</v>
      </c>
      <c r="AV206" s="14" t="s">
        <v>82</v>
      </c>
      <c r="AW206" s="14" t="s">
        <v>33</v>
      </c>
      <c r="AX206" s="14" t="s">
        <v>80</v>
      </c>
      <c r="AY206" s="246" t="s">
        <v>123</v>
      </c>
    </row>
    <row r="207" s="11" customFormat="1" ht="22.8" customHeight="1">
      <c r="A207" s="11"/>
      <c r="B207" s="185"/>
      <c r="C207" s="186"/>
      <c r="D207" s="187" t="s">
        <v>71</v>
      </c>
      <c r="E207" s="223" t="s">
        <v>521</v>
      </c>
      <c r="F207" s="223" t="s">
        <v>522</v>
      </c>
      <c r="G207" s="186"/>
      <c r="H207" s="186"/>
      <c r="I207" s="189"/>
      <c r="J207" s="224">
        <f>BK207</f>
        <v>0</v>
      </c>
      <c r="K207" s="186"/>
      <c r="L207" s="191"/>
      <c r="M207" s="192"/>
      <c r="N207" s="193"/>
      <c r="O207" s="193"/>
      <c r="P207" s="194">
        <f>SUM(P208:P216)</f>
        <v>0</v>
      </c>
      <c r="Q207" s="193"/>
      <c r="R207" s="194">
        <f>SUM(R208:R216)</f>
        <v>0</v>
      </c>
      <c r="S207" s="193"/>
      <c r="T207" s="195">
        <f>SUM(T208:T216)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96" t="s">
        <v>80</v>
      </c>
      <c r="AT207" s="197" t="s">
        <v>71</v>
      </c>
      <c r="AU207" s="197" t="s">
        <v>80</v>
      </c>
      <c r="AY207" s="196" t="s">
        <v>123</v>
      </c>
      <c r="BK207" s="198">
        <f>SUM(BK208:BK216)</f>
        <v>0</v>
      </c>
    </row>
    <row r="208" s="2" customFormat="1" ht="37.8" customHeight="1">
      <c r="A208" s="41"/>
      <c r="B208" s="42"/>
      <c r="C208" s="199" t="s">
        <v>409</v>
      </c>
      <c r="D208" s="199" t="s">
        <v>124</v>
      </c>
      <c r="E208" s="200" t="s">
        <v>524</v>
      </c>
      <c r="F208" s="201" t="s">
        <v>525</v>
      </c>
      <c r="G208" s="202" t="s">
        <v>519</v>
      </c>
      <c r="H208" s="203">
        <v>1.442</v>
      </c>
      <c r="I208" s="204"/>
      <c r="J208" s="205">
        <f>ROUND(I208*H208,2)</f>
        <v>0</v>
      </c>
      <c r="K208" s="201" t="s">
        <v>253</v>
      </c>
      <c r="L208" s="47"/>
      <c r="M208" s="206" t="s">
        <v>19</v>
      </c>
      <c r="N208" s="207" t="s">
        <v>43</v>
      </c>
      <c r="O208" s="87"/>
      <c r="P208" s="208">
        <f>O208*H208</f>
        <v>0</v>
      </c>
      <c r="Q208" s="208">
        <v>0</v>
      </c>
      <c r="R208" s="208">
        <f>Q208*H208</f>
        <v>0</v>
      </c>
      <c r="S208" s="208">
        <v>0</v>
      </c>
      <c r="T208" s="209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10" t="s">
        <v>122</v>
      </c>
      <c r="AT208" s="210" t="s">
        <v>124</v>
      </c>
      <c r="AU208" s="210" t="s">
        <v>82</v>
      </c>
      <c r="AY208" s="20" t="s">
        <v>123</v>
      </c>
      <c r="BE208" s="211">
        <f>IF(N208="základní",J208,0)</f>
        <v>0</v>
      </c>
      <c r="BF208" s="211">
        <f>IF(N208="snížená",J208,0)</f>
        <v>0</v>
      </c>
      <c r="BG208" s="211">
        <f>IF(N208="zákl. přenesená",J208,0)</f>
        <v>0</v>
      </c>
      <c r="BH208" s="211">
        <f>IF(N208="sníž. přenesená",J208,0)</f>
        <v>0</v>
      </c>
      <c r="BI208" s="211">
        <f>IF(N208="nulová",J208,0)</f>
        <v>0</v>
      </c>
      <c r="BJ208" s="20" t="s">
        <v>80</v>
      </c>
      <c r="BK208" s="211">
        <f>ROUND(I208*H208,2)</f>
        <v>0</v>
      </c>
      <c r="BL208" s="20" t="s">
        <v>122</v>
      </c>
      <c r="BM208" s="210" t="s">
        <v>1057</v>
      </c>
    </row>
    <row r="209" s="2" customFormat="1">
      <c r="A209" s="41"/>
      <c r="B209" s="42"/>
      <c r="C209" s="43"/>
      <c r="D209" s="259" t="s">
        <v>255</v>
      </c>
      <c r="E209" s="43"/>
      <c r="F209" s="260" t="s">
        <v>527</v>
      </c>
      <c r="G209" s="43"/>
      <c r="H209" s="43"/>
      <c r="I209" s="261"/>
      <c r="J209" s="43"/>
      <c r="K209" s="43"/>
      <c r="L209" s="47"/>
      <c r="M209" s="265"/>
      <c r="N209" s="266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255</v>
      </c>
      <c r="AU209" s="20" t="s">
        <v>82</v>
      </c>
    </row>
    <row r="210" s="2" customFormat="1" ht="44.25" customHeight="1">
      <c r="A210" s="41"/>
      <c r="B210" s="42"/>
      <c r="C210" s="199" t="s">
        <v>419</v>
      </c>
      <c r="D210" s="199" t="s">
        <v>124</v>
      </c>
      <c r="E210" s="200" t="s">
        <v>529</v>
      </c>
      <c r="F210" s="201" t="s">
        <v>530</v>
      </c>
      <c r="G210" s="202" t="s">
        <v>519</v>
      </c>
      <c r="H210" s="203">
        <v>1.442</v>
      </c>
      <c r="I210" s="204"/>
      <c r="J210" s="205">
        <f>ROUND(I210*H210,2)</f>
        <v>0</v>
      </c>
      <c r="K210" s="201" t="s">
        <v>253</v>
      </c>
      <c r="L210" s="47"/>
      <c r="M210" s="206" t="s">
        <v>19</v>
      </c>
      <c r="N210" s="207" t="s">
        <v>43</v>
      </c>
      <c r="O210" s="87"/>
      <c r="P210" s="208">
        <f>O210*H210</f>
        <v>0</v>
      </c>
      <c r="Q210" s="208">
        <v>0</v>
      </c>
      <c r="R210" s="208">
        <f>Q210*H210</f>
        <v>0</v>
      </c>
      <c r="S210" s="208">
        <v>0</v>
      </c>
      <c r="T210" s="209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10" t="s">
        <v>122</v>
      </c>
      <c r="AT210" s="210" t="s">
        <v>124</v>
      </c>
      <c r="AU210" s="210" t="s">
        <v>82</v>
      </c>
      <c r="AY210" s="20" t="s">
        <v>123</v>
      </c>
      <c r="BE210" s="211">
        <f>IF(N210="základní",J210,0)</f>
        <v>0</v>
      </c>
      <c r="BF210" s="211">
        <f>IF(N210="snížená",J210,0)</f>
        <v>0</v>
      </c>
      <c r="BG210" s="211">
        <f>IF(N210="zákl. přenesená",J210,0)</f>
        <v>0</v>
      </c>
      <c r="BH210" s="211">
        <f>IF(N210="sníž. přenesená",J210,0)</f>
        <v>0</v>
      </c>
      <c r="BI210" s="211">
        <f>IF(N210="nulová",J210,0)</f>
        <v>0</v>
      </c>
      <c r="BJ210" s="20" t="s">
        <v>80</v>
      </c>
      <c r="BK210" s="211">
        <f>ROUND(I210*H210,2)</f>
        <v>0</v>
      </c>
      <c r="BL210" s="20" t="s">
        <v>122</v>
      </c>
      <c r="BM210" s="210" t="s">
        <v>1058</v>
      </c>
    </row>
    <row r="211" s="2" customFormat="1">
      <c r="A211" s="41"/>
      <c r="B211" s="42"/>
      <c r="C211" s="43"/>
      <c r="D211" s="259" t="s">
        <v>255</v>
      </c>
      <c r="E211" s="43"/>
      <c r="F211" s="260" t="s">
        <v>532</v>
      </c>
      <c r="G211" s="43"/>
      <c r="H211" s="43"/>
      <c r="I211" s="261"/>
      <c r="J211" s="43"/>
      <c r="K211" s="43"/>
      <c r="L211" s="47"/>
      <c r="M211" s="265"/>
      <c r="N211" s="266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255</v>
      </c>
      <c r="AU211" s="20" t="s">
        <v>82</v>
      </c>
    </row>
    <row r="212" s="2" customFormat="1" ht="37.8" customHeight="1">
      <c r="A212" s="41"/>
      <c r="B212" s="42"/>
      <c r="C212" s="199" t="s">
        <v>425</v>
      </c>
      <c r="D212" s="199" t="s">
        <v>124</v>
      </c>
      <c r="E212" s="200" t="s">
        <v>534</v>
      </c>
      <c r="F212" s="201" t="s">
        <v>535</v>
      </c>
      <c r="G212" s="202" t="s">
        <v>519</v>
      </c>
      <c r="H212" s="203">
        <v>11.536</v>
      </c>
      <c r="I212" s="204"/>
      <c r="J212" s="205">
        <f>ROUND(I212*H212,2)</f>
        <v>0</v>
      </c>
      <c r="K212" s="201" t="s">
        <v>253</v>
      </c>
      <c r="L212" s="47"/>
      <c r="M212" s="206" t="s">
        <v>19</v>
      </c>
      <c r="N212" s="207" t="s">
        <v>43</v>
      </c>
      <c r="O212" s="87"/>
      <c r="P212" s="208">
        <f>O212*H212</f>
        <v>0</v>
      </c>
      <c r="Q212" s="208">
        <v>0</v>
      </c>
      <c r="R212" s="208">
        <f>Q212*H212</f>
        <v>0</v>
      </c>
      <c r="S212" s="208">
        <v>0</v>
      </c>
      <c r="T212" s="209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10" t="s">
        <v>122</v>
      </c>
      <c r="AT212" s="210" t="s">
        <v>124</v>
      </c>
      <c r="AU212" s="210" t="s">
        <v>82</v>
      </c>
      <c r="AY212" s="20" t="s">
        <v>123</v>
      </c>
      <c r="BE212" s="211">
        <f>IF(N212="základní",J212,0)</f>
        <v>0</v>
      </c>
      <c r="BF212" s="211">
        <f>IF(N212="snížená",J212,0)</f>
        <v>0</v>
      </c>
      <c r="BG212" s="211">
        <f>IF(N212="zákl. přenesená",J212,0)</f>
        <v>0</v>
      </c>
      <c r="BH212" s="211">
        <f>IF(N212="sníž. přenesená",J212,0)</f>
        <v>0</v>
      </c>
      <c r="BI212" s="211">
        <f>IF(N212="nulová",J212,0)</f>
        <v>0</v>
      </c>
      <c r="BJ212" s="20" t="s">
        <v>80</v>
      </c>
      <c r="BK212" s="211">
        <f>ROUND(I212*H212,2)</f>
        <v>0</v>
      </c>
      <c r="BL212" s="20" t="s">
        <v>122</v>
      </c>
      <c r="BM212" s="210" t="s">
        <v>1059</v>
      </c>
    </row>
    <row r="213" s="2" customFormat="1">
      <c r="A213" s="41"/>
      <c r="B213" s="42"/>
      <c r="C213" s="43"/>
      <c r="D213" s="259" t="s">
        <v>255</v>
      </c>
      <c r="E213" s="43"/>
      <c r="F213" s="260" t="s">
        <v>537</v>
      </c>
      <c r="G213" s="43"/>
      <c r="H213" s="43"/>
      <c r="I213" s="261"/>
      <c r="J213" s="43"/>
      <c r="K213" s="43"/>
      <c r="L213" s="47"/>
      <c r="M213" s="265"/>
      <c r="N213" s="266"/>
      <c r="O213" s="87"/>
      <c r="P213" s="87"/>
      <c r="Q213" s="87"/>
      <c r="R213" s="87"/>
      <c r="S213" s="87"/>
      <c r="T213" s="88"/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T213" s="20" t="s">
        <v>255</v>
      </c>
      <c r="AU213" s="20" t="s">
        <v>82</v>
      </c>
    </row>
    <row r="214" s="14" customFormat="1">
      <c r="A214" s="14"/>
      <c r="B214" s="236"/>
      <c r="C214" s="237"/>
      <c r="D214" s="227" t="s">
        <v>187</v>
      </c>
      <c r="E214" s="237"/>
      <c r="F214" s="239" t="s">
        <v>1060</v>
      </c>
      <c r="G214" s="237"/>
      <c r="H214" s="240">
        <v>11.536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187</v>
      </c>
      <c r="AU214" s="246" t="s">
        <v>82</v>
      </c>
      <c r="AV214" s="14" t="s">
        <v>82</v>
      </c>
      <c r="AW214" s="14" t="s">
        <v>4</v>
      </c>
      <c r="AX214" s="14" t="s">
        <v>80</v>
      </c>
      <c r="AY214" s="246" t="s">
        <v>123</v>
      </c>
    </row>
    <row r="215" s="2" customFormat="1" ht="44.25" customHeight="1">
      <c r="A215" s="41"/>
      <c r="B215" s="42"/>
      <c r="C215" s="199" t="s">
        <v>431</v>
      </c>
      <c r="D215" s="199" t="s">
        <v>124</v>
      </c>
      <c r="E215" s="200" t="s">
        <v>539</v>
      </c>
      <c r="F215" s="201" t="s">
        <v>540</v>
      </c>
      <c r="G215" s="202" t="s">
        <v>519</v>
      </c>
      <c r="H215" s="203">
        <v>1.442</v>
      </c>
      <c r="I215" s="204"/>
      <c r="J215" s="205">
        <f>ROUND(I215*H215,2)</f>
        <v>0</v>
      </c>
      <c r="K215" s="201" t="s">
        <v>253</v>
      </c>
      <c r="L215" s="47"/>
      <c r="M215" s="206" t="s">
        <v>19</v>
      </c>
      <c r="N215" s="207" t="s">
        <v>43</v>
      </c>
      <c r="O215" s="87"/>
      <c r="P215" s="208">
        <f>O215*H215</f>
        <v>0</v>
      </c>
      <c r="Q215" s="208">
        <v>0</v>
      </c>
      <c r="R215" s="208">
        <f>Q215*H215</f>
        <v>0</v>
      </c>
      <c r="S215" s="208">
        <v>0</v>
      </c>
      <c r="T215" s="209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10" t="s">
        <v>122</v>
      </c>
      <c r="AT215" s="210" t="s">
        <v>124</v>
      </c>
      <c r="AU215" s="210" t="s">
        <v>82</v>
      </c>
      <c r="AY215" s="20" t="s">
        <v>123</v>
      </c>
      <c r="BE215" s="211">
        <f>IF(N215="základní",J215,0)</f>
        <v>0</v>
      </c>
      <c r="BF215" s="211">
        <f>IF(N215="snížená",J215,0)</f>
        <v>0</v>
      </c>
      <c r="BG215" s="211">
        <f>IF(N215="zákl. přenesená",J215,0)</f>
        <v>0</v>
      </c>
      <c r="BH215" s="211">
        <f>IF(N215="sníž. přenesená",J215,0)</f>
        <v>0</v>
      </c>
      <c r="BI215" s="211">
        <f>IF(N215="nulová",J215,0)</f>
        <v>0</v>
      </c>
      <c r="BJ215" s="20" t="s">
        <v>80</v>
      </c>
      <c r="BK215" s="211">
        <f>ROUND(I215*H215,2)</f>
        <v>0</v>
      </c>
      <c r="BL215" s="20" t="s">
        <v>122</v>
      </c>
      <c r="BM215" s="210" t="s">
        <v>1061</v>
      </c>
    </row>
    <row r="216" s="2" customFormat="1">
      <c r="A216" s="41"/>
      <c r="B216" s="42"/>
      <c r="C216" s="43"/>
      <c r="D216" s="259" t="s">
        <v>255</v>
      </c>
      <c r="E216" s="43"/>
      <c r="F216" s="260" t="s">
        <v>542</v>
      </c>
      <c r="G216" s="43"/>
      <c r="H216" s="43"/>
      <c r="I216" s="261"/>
      <c r="J216" s="43"/>
      <c r="K216" s="43"/>
      <c r="L216" s="47"/>
      <c r="M216" s="265"/>
      <c r="N216" s="266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255</v>
      </c>
      <c r="AU216" s="20" t="s">
        <v>82</v>
      </c>
    </row>
    <row r="217" s="11" customFormat="1" ht="25.92" customHeight="1">
      <c r="A217" s="11"/>
      <c r="B217" s="185"/>
      <c r="C217" s="186"/>
      <c r="D217" s="187" t="s">
        <v>71</v>
      </c>
      <c r="E217" s="188" t="s">
        <v>830</v>
      </c>
      <c r="F217" s="188" t="s">
        <v>831</v>
      </c>
      <c r="G217" s="186"/>
      <c r="H217" s="186"/>
      <c r="I217" s="189"/>
      <c r="J217" s="190">
        <f>BK217</f>
        <v>0</v>
      </c>
      <c r="K217" s="186"/>
      <c r="L217" s="191"/>
      <c r="M217" s="192"/>
      <c r="N217" s="193"/>
      <c r="O217" s="193"/>
      <c r="P217" s="194">
        <f>SUM(P218:P233)</f>
        <v>0</v>
      </c>
      <c r="Q217" s="193"/>
      <c r="R217" s="194">
        <f>SUM(R218:R233)</f>
        <v>0</v>
      </c>
      <c r="S217" s="193"/>
      <c r="T217" s="195">
        <f>SUM(T218:T233)</f>
        <v>0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196" t="s">
        <v>82</v>
      </c>
      <c r="AT217" s="197" t="s">
        <v>71</v>
      </c>
      <c r="AU217" s="197" t="s">
        <v>72</v>
      </c>
      <c r="AY217" s="196" t="s">
        <v>123</v>
      </c>
      <c r="BK217" s="198">
        <f>SUM(BK218:BK233)</f>
        <v>0</v>
      </c>
    </row>
    <row r="218" s="2" customFormat="1" ht="16.5" customHeight="1">
      <c r="A218" s="41"/>
      <c r="B218" s="42"/>
      <c r="C218" s="199" t="s">
        <v>437</v>
      </c>
      <c r="D218" s="199" t="s">
        <v>124</v>
      </c>
      <c r="E218" s="200" t="s">
        <v>1062</v>
      </c>
      <c r="F218" s="201" t="s">
        <v>1063</v>
      </c>
      <c r="G218" s="202" t="s">
        <v>185</v>
      </c>
      <c r="H218" s="203">
        <v>36</v>
      </c>
      <c r="I218" s="204"/>
      <c r="J218" s="205">
        <f>ROUND(I218*H218,2)</f>
        <v>0</v>
      </c>
      <c r="K218" s="201" t="s">
        <v>19</v>
      </c>
      <c r="L218" s="47"/>
      <c r="M218" s="206" t="s">
        <v>19</v>
      </c>
      <c r="N218" s="207" t="s">
        <v>43</v>
      </c>
      <c r="O218" s="87"/>
      <c r="P218" s="208">
        <f>O218*H218</f>
        <v>0</v>
      </c>
      <c r="Q218" s="208">
        <v>0</v>
      </c>
      <c r="R218" s="208">
        <f>Q218*H218</f>
        <v>0</v>
      </c>
      <c r="S218" s="208">
        <v>0</v>
      </c>
      <c r="T218" s="209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10" t="s">
        <v>244</v>
      </c>
      <c r="AT218" s="210" t="s">
        <v>124</v>
      </c>
      <c r="AU218" s="210" t="s">
        <v>80</v>
      </c>
      <c r="AY218" s="20" t="s">
        <v>123</v>
      </c>
      <c r="BE218" s="211">
        <f>IF(N218="základní",J218,0)</f>
        <v>0</v>
      </c>
      <c r="BF218" s="211">
        <f>IF(N218="snížená",J218,0)</f>
        <v>0</v>
      </c>
      <c r="BG218" s="211">
        <f>IF(N218="zákl. přenesená",J218,0)</f>
        <v>0</v>
      </c>
      <c r="BH218" s="211">
        <f>IF(N218="sníž. přenesená",J218,0)</f>
        <v>0</v>
      </c>
      <c r="BI218" s="211">
        <f>IF(N218="nulová",J218,0)</f>
        <v>0</v>
      </c>
      <c r="BJ218" s="20" t="s">
        <v>80</v>
      </c>
      <c r="BK218" s="211">
        <f>ROUND(I218*H218,2)</f>
        <v>0</v>
      </c>
      <c r="BL218" s="20" t="s">
        <v>244</v>
      </c>
      <c r="BM218" s="210" t="s">
        <v>1064</v>
      </c>
    </row>
    <row r="219" s="14" customFormat="1">
      <c r="A219" s="14"/>
      <c r="B219" s="236"/>
      <c r="C219" s="237"/>
      <c r="D219" s="227" t="s">
        <v>187</v>
      </c>
      <c r="E219" s="238" t="s">
        <v>19</v>
      </c>
      <c r="F219" s="239" t="s">
        <v>1065</v>
      </c>
      <c r="G219" s="237"/>
      <c r="H219" s="240">
        <v>36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187</v>
      </c>
      <c r="AU219" s="246" t="s">
        <v>80</v>
      </c>
      <c r="AV219" s="14" t="s">
        <v>82</v>
      </c>
      <c r="AW219" s="14" t="s">
        <v>33</v>
      </c>
      <c r="AX219" s="14" t="s">
        <v>72</v>
      </c>
      <c r="AY219" s="246" t="s">
        <v>123</v>
      </c>
    </row>
    <row r="220" s="15" customFormat="1">
      <c r="A220" s="15"/>
      <c r="B220" s="247"/>
      <c r="C220" s="248"/>
      <c r="D220" s="227" t="s">
        <v>187</v>
      </c>
      <c r="E220" s="249" t="s">
        <v>19</v>
      </c>
      <c r="F220" s="250" t="s">
        <v>205</v>
      </c>
      <c r="G220" s="248"/>
      <c r="H220" s="251">
        <v>36</v>
      </c>
      <c r="I220" s="252"/>
      <c r="J220" s="248"/>
      <c r="K220" s="248"/>
      <c r="L220" s="253"/>
      <c r="M220" s="254"/>
      <c r="N220" s="255"/>
      <c r="O220" s="255"/>
      <c r="P220" s="255"/>
      <c r="Q220" s="255"/>
      <c r="R220" s="255"/>
      <c r="S220" s="255"/>
      <c r="T220" s="25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7" t="s">
        <v>187</v>
      </c>
      <c r="AU220" s="257" t="s">
        <v>80</v>
      </c>
      <c r="AV220" s="15" t="s">
        <v>122</v>
      </c>
      <c r="AW220" s="15" t="s">
        <v>33</v>
      </c>
      <c r="AX220" s="15" t="s">
        <v>80</v>
      </c>
      <c r="AY220" s="257" t="s">
        <v>123</v>
      </c>
    </row>
    <row r="221" s="2" customFormat="1" ht="16.5" customHeight="1">
      <c r="A221" s="41"/>
      <c r="B221" s="42"/>
      <c r="C221" s="199" t="s">
        <v>445</v>
      </c>
      <c r="D221" s="199" t="s">
        <v>124</v>
      </c>
      <c r="E221" s="200" t="s">
        <v>1066</v>
      </c>
      <c r="F221" s="201" t="s">
        <v>1067</v>
      </c>
      <c r="G221" s="202" t="s">
        <v>185</v>
      </c>
      <c r="H221" s="203">
        <v>36</v>
      </c>
      <c r="I221" s="204"/>
      <c r="J221" s="205">
        <f>ROUND(I221*H221,2)</f>
        <v>0</v>
      </c>
      <c r="K221" s="201" t="s">
        <v>19</v>
      </c>
      <c r="L221" s="47"/>
      <c r="M221" s="206" t="s">
        <v>19</v>
      </c>
      <c r="N221" s="207" t="s">
        <v>43</v>
      </c>
      <c r="O221" s="87"/>
      <c r="P221" s="208">
        <f>O221*H221</f>
        <v>0</v>
      </c>
      <c r="Q221" s="208">
        <v>0</v>
      </c>
      <c r="R221" s="208">
        <f>Q221*H221</f>
        <v>0</v>
      </c>
      <c r="S221" s="208">
        <v>0</v>
      </c>
      <c r="T221" s="209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10" t="s">
        <v>244</v>
      </c>
      <c r="AT221" s="210" t="s">
        <v>124</v>
      </c>
      <c r="AU221" s="210" t="s">
        <v>80</v>
      </c>
      <c r="AY221" s="20" t="s">
        <v>123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20" t="s">
        <v>80</v>
      </c>
      <c r="BK221" s="211">
        <f>ROUND(I221*H221,2)</f>
        <v>0</v>
      </c>
      <c r="BL221" s="20" t="s">
        <v>244</v>
      </c>
      <c r="BM221" s="210" t="s">
        <v>1068</v>
      </c>
    </row>
    <row r="222" s="14" customFormat="1">
      <c r="A222" s="14"/>
      <c r="B222" s="236"/>
      <c r="C222" s="237"/>
      <c r="D222" s="227" t="s">
        <v>187</v>
      </c>
      <c r="E222" s="238" t="s">
        <v>19</v>
      </c>
      <c r="F222" s="239" t="s">
        <v>1069</v>
      </c>
      <c r="G222" s="237"/>
      <c r="H222" s="240">
        <v>36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187</v>
      </c>
      <c r="AU222" s="246" t="s">
        <v>80</v>
      </c>
      <c r="AV222" s="14" t="s">
        <v>82</v>
      </c>
      <c r="AW222" s="14" t="s">
        <v>33</v>
      </c>
      <c r="AX222" s="14" t="s">
        <v>72</v>
      </c>
      <c r="AY222" s="246" t="s">
        <v>123</v>
      </c>
    </row>
    <row r="223" s="15" customFormat="1">
      <c r="A223" s="15"/>
      <c r="B223" s="247"/>
      <c r="C223" s="248"/>
      <c r="D223" s="227" t="s">
        <v>187</v>
      </c>
      <c r="E223" s="249" t="s">
        <v>19</v>
      </c>
      <c r="F223" s="250" t="s">
        <v>205</v>
      </c>
      <c r="G223" s="248"/>
      <c r="H223" s="251">
        <v>36</v>
      </c>
      <c r="I223" s="252"/>
      <c r="J223" s="248"/>
      <c r="K223" s="248"/>
      <c r="L223" s="253"/>
      <c r="M223" s="254"/>
      <c r="N223" s="255"/>
      <c r="O223" s="255"/>
      <c r="P223" s="255"/>
      <c r="Q223" s="255"/>
      <c r="R223" s="255"/>
      <c r="S223" s="255"/>
      <c r="T223" s="25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7" t="s">
        <v>187</v>
      </c>
      <c r="AU223" s="257" t="s">
        <v>80</v>
      </c>
      <c r="AV223" s="15" t="s">
        <v>122</v>
      </c>
      <c r="AW223" s="15" t="s">
        <v>33</v>
      </c>
      <c r="AX223" s="15" t="s">
        <v>80</v>
      </c>
      <c r="AY223" s="257" t="s">
        <v>123</v>
      </c>
    </row>
    <row r="224" s="2" customFormat="1" ht="16.5" customHeight="1">
      <c r="A224" s="41"/>
      <c r="B224" s="42"/>
      <c r="C224" s="199" t="s">
        <v>451</v>
      </c>
      <c r="D224" s="199" t="s">
        <v>124</v>
      </c>
      <c r="E224" s="200" t="s">
        <v>833</v>
      </c>
      <c r="F224" s="201" t="s">
        <v>834</v>
      </c>
      <c r="G224" s="202" t="s">
        <v>185</v>
      </c>
      <c r="H224" s="203">
        <v>31.440000000000001</v>
      </c>
      <c r="I224" s="204"/>
      <c r="J224" s="205">
        <f>ROUND(I224*H224,2)</f>
        <v>0</v>
      </c>
      <c r="K224" s="201" t="s">
        <v>19</v>
      </c>
      <c r="L224" s="47"/>
      <c r="M224" s="206" t="s">
        <v>19</v>
      </c>
      <c r="N224" s="207" t="s">
        <v>43</v>
      </c>
      <c r="O224" s="87"/>
      <c r="P224" s="208">
        <f>O224*H224</f>
        <v>0</v>
      </c>
      <c r="Q224" s="208">
        <v>0</v>
      </c>
      <c r="R224" s="208">
        <f>Q224*H224</f>
        <v>0</v>
      </c>
      <c r="S224" s="208">
        <v>0</v>
      </c>
      <c r="T224" s="209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10" t="s">
        <v>244</v>
      </c>
      <c r="AT224" s="210" t="s">
        <v>124</v>
      </c>
      <c r="AU224" s="210" t="s">
        <v>80</v>
      </c>
      <c r="AY224" s="20" t="s">
        <v>123</v>
      </c>
      <c r="BE224" s="211">
        <f>IF(N224="základní",J224,0)</f>
        <v>0</v>
      </c>
      <c r="BF224" s="211">
        <f>IF(N224="snížená",J224,0)</f>
        <v>0</v>
      </c>
      <c r="BG224" s="211">
        <f>IF(N224="zákl. přenesená",J224,0)</f>
        <v>0</v>
      </c>
      <c r="BH224" s="211">
        <f>IF(N224="sníž. přenesená",J224,0)</f>
        <v>0</v>
      </c>
      <c r="BI224" s="211">
        <f>IF(N224="nulová",J224,0)</f>
        <v>0</v>
      </c>
      <c r="BJ224" s="20" t="s">
        <v>80</v>
      </c>
      <c r="BK224" s="211">
        <f>ROUND(I224*H224,2)</f>
        <v>0</v>
      </c>
      <c r="BL224" s="20" t="s">
        <v>244</v>
      </c>
      <c r="BM224" s="210" t="s">
        <v>1070</v>
      </c>
    </row>
    <row r="225" s="14" customFormat="1">
      <c r="A225" s="14"/>
      <c r="B225" s="236"/>
      <c r="C225" s="237"/>
      <c r="D225" s="227" t="s">
        <v>187</v>
      </c>
      <c r="E225" s="238" t="s">
        <v>19</v>
      </c>
      <c r="F225" s="239" t="s">
        <v>1071</v>
      </c>
      <c r="G225" s="237"/>
      <c r="H225" s="240">
        <v>31.440000000000001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187</v>
      </c>
      <c r="AU225" s="246" t="s">
        <v>80</v>
      </c>
      <c r="AV225" s="14" t="s">
        <v>82</v>
      </c>
      <c r="AW225" s="14" t="s">
        <v>33</v>
      </c>
      <c r="AX225" s="14" t="s">
        <v>72</v>
      </c>
      <c r="AY225" s="246" t="s">
        <v>123</v>
      </c>
    </row>
    <row r="226" s="15" customFormat="1">
      <c r="A226" s="15"/>
      <c r="B226" s="247"/>
      <c r="C226" s="248"/>
      <c r="D226" s="227" t="s">
        <v>187</v>
      </c>
      <c r="E226" s="249" t="s">
        <v>19</v>
      </c>
      <c r="F226" s="250" t="s">
        <v>205</v>
      </c>
      <c r="G226" s="248"/>
      <c r="H226" s="251">
        <v>31.440000000000001</v>
      </c>
      <c r="I226" s="252"/>
      <c r="J226" s="248"/>
      <c r="K226" s="248"/>
      <c r="L226" s="253"/>
      <c r="M226" s="254"/>
      <c r="N226" s="255"/>
      <c r="O226" s="255"/>
      <c r="P226" s="255"/>
      <c r="Q226" s="255"/>
      <c r="R226" s="255"/>
      <c r="S226" s="255"/>
      <c r="T226" s="256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7" t="s">
        <v>187</v>
      </c>
      <c r="AU226" s="257" t="s">
        <v>80</v>
      </c>
      <c r="AV226" s="15" t="s">
        <v>122</v>
      </c>
      <c r="AW226" s="15" t="s">
        <v>33</v>
      </c>
      <c r="AX226" s="15" t="s">
        <v>80</v>
      </c>
      <c r="AY226" s="257" t="s">
        <v>123</v>
      </c>
    </row>
    <row r="227" s="2" customFormat="1" ht="16.5" customHeight="1">
      <c r="A227" s="41"/>
      <c r="B227" s="42"/>
      <c r="C227" s="199" t="s">
        <v>464</v>
      </c>
      <c r="D227" s="199" t="s">
        <v>124</v>
      </c>
      <c r="E227" s="200" t="s">
        <v>838</v>
      </c>
      <c r="F227" s="201" t="s">
        <v>839</v>
      </c>
      <c r="G227" s="202" t="s">
        <v>185</v>
      </c>
      <c r="H227" s="203">
        <v>31.440000000000001</v>
      </c>
      <c r="I227" s="204"/>
      <c r="J227" s="205">
        <f>ROUND(I227*H227,2)</f>
        <v>0</v>
      </c>
      <c r="K227" s="201" t="s">
        <v>19</v>
      </c>
      <c r="L227" s="47"/>
      <c r="M227" s="206" t="s">
        <v>19</v>
      </c>
      <c r="N227" s="207" t="s">
        <v>43</v>
      </c>
      <c r="O227" s="87"/>
      <c r="P227" s="208">
        <f>O227*H227</f>
        <v>0</v>
      </c>
      <c r="Q227" s="208">
        <v>0</v>
      </c>
      <c r="R227" s="208">
        <f>Q227*H227</f>
        <v>0</v>
      </c>
      <c r="S227" s="208">
        <v>0</v>
      </c>
      <c r="T227" s="209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10" t="s">
        <v>244</v>
      </c>
      <c r="AT227" s="210" t="s">
        <v>124</v>
      </c>
      <c r="AU227" s="210" t="s">
        <v>80</v>
      </c>
      <c r="AY227" s="20" t="s">
        <v>123</v>
      </c>
      <c r="BE227" s="211">
        <f>IF(N227="základní",J227,0)</f>
        <v>0</v>
      </c>
      <c r="BF227" s="211">
        <f>IF(N227="snížená",J227,0)</f>
        <v>0</v>
      </c>
      <c r="BG227" s="211">
        <f>IF(N227="zákl. přenesená",J227,0)</f>
        <v>0</v>
      </c>
      <c r="BH227" s="211">
        <f>IF(N227="sníž. přenesená",J227,0)</f>
        <v>0</v>
      </c>
      <c r="BI227" s="211">
        <f>IF(N227="nulová",J227,0)</f>
        <v>0</v>
      </c>
      <c r="BJ227" s="20" t="s">
        <v>80</v>
      </c>
      <c r="BK227" s="211">
        <f>ROUND(I227*H227,2)</f>
        <v>0</v>
      </c>
      <c r="BL227" s="20" t="s">
        <v>244</v>
      </c>
      <c r="BM227" s="210" t="s">
        <v>1072</v>
      </c>
    </row>
    <row r="228" s="14" customFormat="1">
      <c r="A228" s="14"/>
      <c r="B228" s="236"/>
      <c r="C228" s="237"/>
      <c r="D228" s="227" t="s">
        <v>187</v>
      </c>
      <c r="E228" s="238" t="s">
        <v>19</v>
      </c>
      <c r="F228" s="239" t="s">
        <v>1073</v>
      </c>
      <c r="G228" s="237"/>
      <c r="H228" s="240">
        <v>31.440000000000001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6" t="s">
        <v>187</v>
      </c>
      <c r="AU228" s="246" t="s">
        <v>80</v>
      </c>
      <c r="AV228" s="14" t="s">
        <v>82</v>
      </c>
      <c r="AW228" s="14" t="s">
        <v>33</v>
      </c>
      <c r="AX228" s="14" t="s">
        <v>72</v>
      </c>
      <c r="AY228" s="246" t="s">
        <v>123</v>
      </c>
    </row>
    <row r="229" s="15" customFormat="1">
      <c r="A229" s="15"/>
      <c r="B229" s="247"/>
      <c r="C229" s="248"/>
      <c r="D229" s="227" t="s">
        <v>187</v>
      </c>
      <c r="E229" s="249" t="s">
        <v>19</v>
      </c>
      <c r="F229" s="250" t="s">
        <v>205</v>
      </c>
      <c r="G229" s="248"/>
      <c r="H229" s="251">
        <v>31.440000000000001</v>
      </c>
      <c r="I229" s="252"/>
      <c r="J229" s="248"/>
      <c r="K229" s="248"/>
      <c r="L229" s="253"/>
      <c r="M229" s="254"/>
      <c r="N229" s="255"/>
      <c r="O229" s="255"/>
      <c r="P229" s="255"/>
      <c r="Q229" s="255"/>
      <c r="R229" s="255"/>
      <c r="S229" s="255"/>
      <c r="T229" s="25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7" t="s">
        <v>187</v>
      </c>
      <c r="AU229" s="257" t="s">
        <v>80</v>
      </c>
      <c r="AV229" s="15" t="s">
        <v>122</v>
      </c>
      <c r="AW229" s="15" t="s">
        <v>33</v>
      </c>
      <c r="AX229" s="15" t="s">
        <v>80</v>
      </c>
      <c r="AY229" s="257" t="s">
        <v>123</v>
      </c>
    </row>
    <row r="230" s="2" customFormat="1" ht="21.75" customHeight="1">
      <c r="A230" s="41"/>
      <c r="B230" s="42"/>
      <c r="C230" s="199" t="s">
        <v>473</v>
      </c>
      <c r="D230" s="199" t="s">
        <v>124</v>
      </c>
      <c r="E230" s="200" t="s">
        <v>843</v>
      </c>
      <c r="F230" s="201" t="s">
        <v>844</v>
      </c>
      <c r="G230" s="202" t="s">
        <v>185</v>
      </c>
      <c r="H230" s="203">
        <v>18.34</v>
      </c>
      <c r="I230" s="204"/>
      <c r="J230" s="205">
        <f>ROUND(I230*H230,2)</f>
        <v>0</v>
      </c>
      <c r="K230" s="201" t="s">
        <v>19</v>
      </c>
      <c r="L230" s="47"/>
      <c r="M230" s="206" t="s">
        <v>19</v>
      </c>
      <c r="N230" s="207" t="s">
        <v>43</v>
      </c>
      <c r="O230" s="87"/>
      <c r="P230" s="208">
        <f>O230*H230</f>
        <v>0</v>
      </c>
      <c r="Q230" s="208">
        <v>0</v>
      </c>
      <c r="R230" s="208">
        <f>Q230*H230</f>
        <v>0</v>
      </c>
      <c r="S230" s="208">
        <v>0</v>
      </c>
      <c r="T230" s="209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10" t="s">
        <v>244</v>
      </c>
      <c r="AT230" s="210" t="s">
        <v>124</v>
      </c>
      <c r="AU230" s="210" t="s">
        <v>80</v>
      </c>
      <c r="AY230" s="20" t="s">
        <v>123</v>
      </c>
      <c r="BE230" s="211">
        <f>IF(N230="základní",J230,0)</f>
        <v>0</v>
      </c>
      <c r="BF230" s="211">
        <f>IF(N230="snížená",J230,0)</f>
        <v>0</v>
      </c>
      <c r="BG230" s="211">
        <f>IF(N230="zákl. přenesená",J230,0)</f>
        <v>0</v>
      </c>
      <c r="BH230" s="211">
        <f>IF(N230="sníž. přenesená",J230,0)</f>
        <v>0</v>
      </c>
      <c r="BI230" s="211">
        <f>IF(N230="nulová",J230,0)</f>
        <v>0</v>
      </c>
      <c r="BJ230" s="20" t="s">
        <v>80</v>
      </c>
      <c r="BK230" s="211">
        <f>ROUND(I230*H230,2)</f>
        <v>0</v>
      </c>
      <c r="BL230" s="20" t="s">
        <v>244</v>
      </c>
      <c r="BM230" s="210" t="s">
        <v>1074</v>
      </c>
    </row>
    <row r="231" s="14" customFormat="1">
      <c r="A231" s="14"/>
      <c r="B231" s="236"/>
      <c r="C231" s="237"/>
      <c r="D231" s="227" t="s">
        <v>187</v>
      </c>
      <c r="E231" s="238" t="s">
        <v>19</v>
      </c>
      <c r="F231" s="239" t="s">
        <v>1073</v>
      </c>
      <c r="G231" s="237"/>
      <c r="H231" s="240">
        <v>31.440000000000001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187</v>
      </c>
      <c r="AU231" s="246" t="s">
        <v>80</v>
      </c>
      <c r="AV231" s="14" t="s">
        <v>82</v>
      </c>
      <c r="AW231" s="14" t="s">
        <v>33</v>
      </c>
      <c r="AX231" s="14" t="s">
        <v>72</v>
      </c>
      <c r="AY231" s="246" t="s">
        <v>123</v>
      </c>
    </row>
    <row r="232" s="14" customFormat="1">
      <c r="A232" s="14"/>
      <c r="B232" s="236"/>
      <c r="C232" s="237"/>
      <c r="D232" s="227" t="s">
        <v>187</v>
      </c>
      <c r="E232" s="238" t="s">
        <v>19</v>
      </c>
      <c r="F232" s="239" t="s">
        <v>1075</v>
      </c>
      <c r="G232" s="237"/>
      <c r="H232" s="240">
        <v>-13.1</v>
      </c>
      <c r="I232" s="241"/>
      <c r="J232" s="237"/>
      <c r="K232" s="237"/>
      <c r="L232" s="242"/>
      <c r="M232" s="243"/>
      <c r="N232" s="244"/>
      <c r="O232" s="244"/>
      <c r="P232" s="244"/>
      <c r="Q232" s="244"/>
      <c r="R232" s="244"/>
      <c r="S232" s="244"/>
      <c r="T232" s="24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46" t="s">
        <v>187</v>
      </c>
      <c r="AU232" s="246" t="s">
        <v>80</v>
      </c>
      <c r="AV232" s="14" t="s">
        <v>82</v>
      </c>
      <c r="AW232" s="14" t="s">
        <v>33</v>
      </c>
      <c r="AX232" s="14" t="s">
        <v>72</v>
      </c>
      <c r="AY232" s="246" t="s">
        <v>123</v>
      </c>
    </row>
    <row r="233" s="15" customFormat="1">
      <c r="A233" s="15"/>
      <c r="B233" s="247"/>
      <c r="C233" s="248"/>
      <c r="D233" s="227" t="s">
        <v>187</v>
      </c>
      <c r="E233" s="249" t="s">
        <v>19</v>
      </c>
      <c r="F233" s="250" t="s">
        <v>205</v>
      </c>
      <c r="G233" s="248"/>
      <c r="H233" s="251">
        <v>18.34</v>
      </c>
      <c r="I233" s="252"/>
      <c r="J233" s="248"/>
      <c r="K233" s="248"/>
      <c r="L233" s="253"/>
      <c r="M233" s="254"/>
      <c r="N233" s="255"/>
      <c r="O233" s="255"/>
      <c r="P233" s="255"/>
      <c r="Q233" s="255"/>
      <c r="R233" s="255"/>
      <c r="S233" s="255"/>
      <c r="T233" s="256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7" t="s">
        <v>187</v>
      </c>
      <c r="AU233" s="257" t="s">
        <v>80</v>
      </c>
      <c r="AV233" s="15" t="s">
        <v>122</v>
      </c>
      <c r="AW233" s="15" t="s">
        <v>33</v>
      </c>
      <c r="AX233" s="15" t="s">
        <v>80</v>
      </c>
      <c r="AY233" s="257" t="s">
        <v>123</v>
      </c>
    </row>
    <row r="234" s="11" customFormat="1" ht="25.92" customHeight="1">
      <c r="A234" s="11"/>
      <c r="B234" s="185"/>
      <c r="C234" s="186"/>
      <c r="D234" s="187" t="s">
        <v>71</v>
      </c>
      <c r="E234" s="188" t="s">
        <v>238</v>
      </c>
      <c r="F234" s="188" t="s">
        <v>239</v>
      </c>
      <c r="G234" s="186"/>
      <c r="H234" s="186"/>
      <c r="I234" s="189"/>
      <c r="J234" s="190">
        <f>BK234</f>
        <v>0</v>
      </c>
      <c r="K234" s="186"/>
      <c r="L234" s="191"/>
      <c r="M234" s="192"/>
      <c r="N234" s="193"/>
      <c r="O234" s="193"/>
      <c r="P234" s="194">
        <f>P235</f>
        <v>0</v>
      </c>
      <c r="Q234" s="193"/>
      <c r="R234" s="194">
        <f>R235</f>
        <v>0</v>
      </c>
      <c r="S234" s="193"/>
      <c r="T234" s="195">
        <f>T235</f>
        <v>0.190638</v>
      </c>
      <c r="U234" s="11"/>
      <c r="V234" s="11"/>
      <c r="W234" s="11"/>
      <c r="X234" s="11"/>
      <c r="Y234" s="11"/>
      <c r="Z234" s="11"/>
      <c r="AA234" s="11"/>
      <c r="AB234" s="11"/>
      <c r="AC234" s="11"/>
      <c r="AD234" s="11"/>
      <c r="AE234" s="11"/>
      <c r="AR234" s="196" t="s">
        <v>82</v>
      </c>
      <c r="AT234" s="197" t="s">
        <v>71</v>
      </c>
      <c r="AU234" s="197" t="s">
        <v>72</v>
      </c>
      <c r="AY234" s="196" t="s">
        <v>123</v>
      </c>
      <c r="BK234" s="198">
        <f>BK235</f>
        <v>0</v>
      </c>
    </row>
    <row r="235" s="11" customFormat="1" ht="22.8" customHeight="1">
      <c r="A235" s="11"/>
      <c r="B235" s="185"/>
      <c r="C235" s="186"/>
      <c r="D235" s="187" t="s">
        <v>71</v>
      </c>
      <c r="E235" s="223" t="s">
        <v>995</v>
      </c>
      <c r="F235" s="223" t="s">
        <v>996</v>
      </c>
      <c r="G235" s="186"/>
      <c r="H235" s="186"/>
      <c r="I235" s="189"/>
      <c r="J235" s="224">
        <f>BK235</f>
        <v>0</v>
      </c>
      <c r="K235" s="186"/>
      <c r="L235" s="191"/>
      <c r="M235" s="192"/>
      <c r="N235" s="193"/>
      <c r="O235" s="193"/>
      <c r="P235" s="194">
        <f>SUM(P236:P241)</f>
        <v>0</v>
      </c>
      <c r="Q235" s="193"/>
      <c r="R235" s="194">
        <f>SUM(R236:R241)</f>
        <v>0</v>
      </c>
      <c r="S235" s="193"/>
      <c r="T235" s="195">
        <f>SUM(T236:T241)</f>
        <v>0.190638</v>
      </c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R235" s="196" t="s">
        <v>82</v>
      </c>
      <c r="AT235" s="197" t="s">
        <v>71</v>
      </c>
      <c r="AU235" s="197" t="s">
        <v>80</v>
      </c>
      <c r="AY235" s="196" t="s">
        <v>123</v>
      </c>
      <c r="BK235" s="198">
        <f>SUM(BK236:BK241)</f>
        <v>0</v>
      </c>
    </row>
    <row r="236" s="2" customFormat="1" ht="16.5" customHeight="1">
      <c r="A236" s="41"/>
      <c r="B236" s="42"/>
      <c r="C236" s="199" t="s">
        <v>482</v>
      </c>
      <c r="D236" s="199" t="s">
        <v>124</v>
      </c>
      <c r="E236" s="200" t="s">
        <v>998</v>
      </c>
      <c r="F236" s="201" t="s">
        <v>999</v>
      </c>
      <c r="G236" s="202" t="s">
        <v>185</v>
      </c>
      <c r="H236" s="203">
        <v>8.0099999999999998</v>
      </c>
      <c r="I236" s="204"/>
      <c r="J236" s="205">
        <f>ROUND(I236*H236,2)</f>
        <v>0</v>
      </c>
      <c r="K236" s="201" t="s">
        <v>19</v>
      </c>
      <c r="L236" s="47"/>
      <c r="M236" s="206" t="s">
        <v>19</v>
      </c>
      <c r="N236" s="207" t="s">
        <v>43</v>
      </c>
      <c r="O236" s="87"/>
      <c r="P236" s="208">
        <f>O236*H236</f>
        <v>0</v>
      </c>
      <c r="Q236" s="208">
        <v>0</v>
      </c>
      <c r="R236" s="208">
        <f>Q236*H236</f>
        <v>0</v>
      </c>
      <c r="S236" s="208">
        <v>0.023800000000000002</v>
      </c>
      <c r="T236" s="209">
        <f>S236*H236</f>
        <v>0.190638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10" t="s">
        <v>244</v>
      </c>
      <c r="AT236" s="210" t="s">
        <v>124</v>
      </c>
      <c r="AU236" s="210" t="s">
        <v>82</v>
      </c>
      <c r="AY236" s="20" t="s">
        <v>123</v>
      </c>
      <c r="BE236" s="211">
        <f>IF(N236="základní",J236,0)</f>
        <v>0</v>
      </c>
      <c r="BF236" s="211">
        <f>IF(N236="snížená",J236,0)</f>
        <v>0</v>
      </c>
      <c r="BG236" s="211">
        <f>IF(N236="zákl. přenesená",J236,0)</f>
        <v>0</v>
      </c>
      <c r="BH236" s="211">
        <f>IF(N236="sníž. přenesená",J236,0)</f>
        <v>0</v>
      </c>
      <c r="BI236" s="211">
        <f>IF(N236="nulová",J236,0)</f>
        <v>0</v>
      </c>
      <c r="BJ236" s="20" t="s">
        <v>80</v>
      </c>
      <c r="BK236" s="211">
        <f>ROUND(I236*H236,2)</f>
        <v>0</v>
      </c>
      <c r="BL236" s="20" t="s">
        <v>244</v>
      </c>
      <c r="BM236" s="210" t="s">
        <v>1076</v>
      </c>
    </row>
    <row r="237" s="13" customFormat="1">
      <c r="A237" s="13"/>
      <c r="B237" s="225"/>
      <c r="C237" s="226"/>
      <c r="D237" s="227" t="s">
        <v>187</v>
      </c>
      <c r="E237" s="228" t="s">
        <v>19</v>
      </c>
      <c r="F237" s="229" t="s">
        <v>394</v>
      </c>
      <c r="G237" s="226"/>
      <c r="H237" s="228" t="s">
        <v>19</v>
      </c>
      <c r="I237" s="230"/>
      <c r="J237" s="226"/>
      <c r="K237" s="226"/>
      <c r="L237" s="231"/>
      <c r="M237" s="232"/>
      <c r="N237" s="233"/>
      <c r="O237" s="233"/>
      <c r="P237" s="233"/>
      <c r="Q237" s="233"/>
      <c r="R237" s="233"/>
      <c r="S237" s="233"/>
      <c r="T237" s="23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5" t="s">
        <v>187</v>
      </c>
      <c r="AU237" s="235" t="s">
        <v>82</v>
      </c>
      <c r="AV237" s="13" t="s">
        <v>80</v>
      </c>
      <c r="AW237" s="13" t="s">
        <v>33</v>
      </c>
      <c r="AX237" s="13" t="s">
        <v>72</v>
      </c>
      <c r="AY237" s="235" t="s">
        <v>123</v>
      </c>
    </row>
    <row r="238" s="13" customFormat="1">
      <c r="A238" s="13"/>
      <c r="B238" s="225"/>
      <c r="C238" s="226"/>
      <c r="D238" s="227" t="s">
        <v>187</v>
      </c>
      <c r="E238" s="228" t="s">
        <v>19</v>
      </c>
      <c r="F238" s="229" t="s">
        <v>1001</v>
      </c>
      <c r="G238" s="226"/>
      <c r="H238" s="228" t="s">
        <v>19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187</v>
      </c>
      <c r="AU238" s="235" t="s">
        <v>82</v>
      </c>
      <c r="AV238" s="13" t="s">
        <v>80</v>
      </c>
      <c r="AW238" s="13" t="s">
        <v>33</v>
      </c>
      <c r="AX238" s="13" t="s">
        <v>72</v>
      </c>
      <c r="AY238" s="235" t="s">
        <v>123</v>
      </c>
    </row>
    <row r="239" s="14" customFormat="1">
      <c r="A239" s="14"/>
      <c r="B239" s="236"/>
      <c r="C239" s="237"/>
      <c r="D239" s="227" t="s">
        <v>187</v>
      </c>
      <c r="E239" s="238" t="s">
        <v>19</v>
      </c>
      <c r="F239" s="239" t="s">
        <v>1077</v>
      </c>
      <c r="G239" s="237"/>
      <c r="H239" s="240">
        <v>3.96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6" t="s">
        <v>187</v>
      </c>
      <c r="AU239" s="246" t="s">
        <v>82</v>
      </c>
      <c r="AV239" s="14" t="s">
        <v>82</v>
      </c>
      <c r="AW239" s="14" t="s">
        <v>33</v>
      </c>
      <c r="AX239" s="14" t="s">
        <v>72</v>
      </c>
      <c r="AY239" s="246" t="s">
        <v>123</v>
      </c>
    </row>
    <row r="240" s="14" customFormat="1">
      <c r="A240" s="14"/>
      <c r="B240" s="236"/>
      <c r="C240" s="237"/>
      <c r="D240" s="227" t="s">
        <v>187</v>
      </c>
      <c r="E240" s="238" t="s">
        <v>19</v>
      </c>
      <c r="F240" s="239" t="s">
        <v>1078</v>
      </c>
      <c r="G240" s="237"/>
      <c r="H240" s="240">
        <v>4.0499999999999998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187</v>
      </c>
      <c r="AU240" s="246" t="s">
        <v>82</v>
      </c>
      <c r="AV240" s="14" t="s">
        <v>82</v>
      </c>
      <c r="AW240" s="14" t="s">
        <v>33</v>
      </c>
      <c r="AX240" s="14" t="s">
        <v>72</v>
      </c>
      <c r="AY240" s="246" t="s">
        <v>123</v>
      </c>
    </row>
    <row r="241" s="16" customFormat="1">
      <c r="A241" s="16"/>
      <c r="B241" s="267"/>
      <c r="C241" s="268"/>
      <c r="D241" s="227" t="s">
        <v>187</v>
      </c>
      <c r="E241" s="269" t="s">
        <v>19</v>
      </c>
      <c r="F241" s="270" t="s">
        <v>461</v>
      </c>
      <c r="G241" s="268"/>
      <c r="H241" s="271">
        <v>8.0099999999999998</v>
      </c>
      <c r="I241" s="272"/>
      <c r="J241" s="268"/>
      <c r="K241" s="268"/>
      <c r="L241" s="273"/>
      <c r="M241" s="292"/>
      <c r="N241" s="293"/>
      <c r="O241" s="293"/>
      <c r="P241" s="293"/>
      <c r="Q241" s="293"/>
      <c r="R241" s="293"/>
      <c r="S241" s="293"/>
      <c r="T241" s="294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77" t="s">
        <v>187</v>
      </c>
      <c r="AU241" s="277" t="s">
        <v>82</v>
      </c>
      <c r="AV241" s="16" t="s">
        <v>133</v>
      </c>
      <c r="AW241" s="16" t="s">
        <v>33</v>
      </c>
      <c r="AX241" s="16" t="s">
        <v>80</v>
      </c>
      <c r="AY241" s="277" t="s">
        <v>123</v>
      </c>
    </row>
    <row r="242" s="2" customFormat="1" ht="6.96" customHeight="1">
      <c r="A242" s="41"/>
      <c r="B242" s="62"/>
      <c r="C242" s="63"/>
      <c r="D242" s="63"/>
      <c r="E242" s="63"/>
      <c r="F242" s="63"/>
      <c r="G242" s="63"/>
      <c r="H242" s="63"/>
      <c r="I242" s="63"/>
      <c r="J242" s="63"/>
      <c r="K242" s="63"/>
      <c r="L242" s="47"/>
      <c r="M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</row>
  </sheetData>
  <sheetProtection sheet="1" autoFilter="0" formatColumns="0" formatRows="0" objects="1" scenarios="1" spinCount="100000" saltValue="acTG64ZHwwmB6z1nbWP6a0+rP0is5NDi5dzb09ttUKyfTwLy0wxOxNdNmgUrX3Pz10I80ek3fmRDnvs/HlIiNw==" hashValue="PDxav/qpISVZz9TH5ZyQFdXP/hum5ScXLb+ujLMmytLTJD4zQvnyhvFbcrLfh3T5rCwXCiqKH9lLd+sQ9umPbw==" algorithmName="SHA-512" password="E4BF"/>
  <autoFilter ref="C90:K241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115" r:id="rId1" display="https://podminky.urs.cz/item/CS_URS_2024_01/122211101"/>
    <hyperlink ref="F121" r:id="rId2" display="https://podminky.urs.cz/item/CS_URS_2024_01/162351103"/>
    <hyperlink ref="F127" r:id="rId3" display="https://podminky.urs.cz/item/CS_URS_2024_01/167111101"/>
    <hyperlink ref="F133" r:id="rId4" display="https://podminky.urs.cz/item/CS_URS_2024_01/171111104"/>
    <hyperlink ref="F139" r:id="rId5" display="https://podminky.urs.cz/item/CS_URS_2024_01/171251201"/>
    <hyperlink ref="F145" r:id="rId6" display="https://podminky.urs.cz/item/CS_URS_2024_01/174111101"/>
    <hyperlink ref="F152" r:id="rId7" display="https://podminky.urs.cz/item/CS_URS_2024_01/564710001"/>
    <hyperlink ref="F159" r:id="rId8" display="https://podminky.urs.cz/item/CS_URS_2024_01/564831011"/>
    <hyperlink ref="F183" r:id="rId9" display="https://podminky.urs.cz/item/CS_URS_2024_01/637211134"/>
    <hyperlink ref="F190" r:id="rId10" display="https://podminky.urs.cz/item/CS_URS_2024_01/637311131"/>
    <hyperlink ref="F197" r:id="rId11" display="https://podminky.urs.cz/item/CS_URS_2024_01/965081343"/>
    <hyperlink ref="F203" r:id="rId12" display="https://podminky.urs.cz/item/CS_URS_2024_01/978013191"/>
    <hyperlink ref="F209" r:id="rId13" display="https://podminky.urs.cz/item/CS_URS_2024_01/997013211"/>
    <hyperlink ref="F211" r:id="rId14" display="https://podminky.urs.cz/item/CS_URS_2024_01/997013509"/>
    <hyperlink ref="F213" r:id="rId15" display="https://podminky.urs.cz/item/CS_URS_2024_01/997013511"/>
    <hyperlink ref="F216" r:id="rId16" display="https://podminky.urs.cz/item/CS_URS_2024_01/9970136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zakázky'!K6</f>
        <v>Sanace vlhkosti objektu gymnázia Příční 16, Brno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38" t="s">
        <v>1079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35</v>
      </c>
      <c r="G12" s="41"/>
      <c r="H12" s="41"/>
      <c r="I12" s="135" t="s">
        <v>23</v>
      </c>
      <c r="J12" s="140" t="str">
        <f>'Rekapitulace zakázky'!AN8</f>
        <v>21. 4. 2024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35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zakázky'!AN13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9"/>
      <c r="G18" s="139"/>
      <c r="H18" s="139"/>
      <c r="I18" s="135" t="s">
        <v>28</v>
      </c>
      <c r="J18" s="36" t="str">
        <f>'Rekapitulace zakázky'!AN14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ROUND(J82,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ROUND((SUM(BE82:BE107)),  2)</f>
        <v>0</v>
      </c>
      <c r="G33" s="41"/>
      <c r="H33" s="41"/>
      <c r="I33" s="151">
        <v>0.20999999999999999</v>
      </c>
      <c r="J33" s="150">
        <f>ROUND(((SUM(BE82:BE107))*I33),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ROUND((SUM(BF82:BF107)),  2)</f>
        <v>0</v>
      </c>
      <c r="G34" s="41"/>
      <c r="H34" s="41"/>
      <c r="I34" s="151">
        <v>0.12</v>
      </c>
      <c r="J34" s="150">
        <f>ROUND(((SUM(BF82:BF107))*I34),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ROUND((SUM(BG82:BG107)),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ROUND((SUM(BH82:BH107)),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ROUND((SUM(BI82:BI107)),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Sanace vlhkosti objektu gymnázia Příční 16, Brno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ZTI-4 - E - OPRAVA KANALIZACE 1.NP (ZELENÁ ZÓNA - E)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J82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178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7"/>
      <c r="C61" s="218"/>
      <c r="D61" s="219" t="s">
        <v>1080</v>
      </c>
      <c r="E61" s="220"/>
      <c r="F61" s="220"/>
      <c r="G61" s="220"/>
      <c r="H61" s="220"/>
      <c r="I61" s="220"/>
      <c r="J61" s="221">
        <f>J84</f>
        <v>0</v>
      </c>
      <c r="K61" s="218"/>
      <c r="L61" s="22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7"/>
      <c r="C62" s="218"/>
      <c r="D62" s="219" t="s">
        <v>1081</v>
      </c>
      <c r="E62" s="220"/>
      <c r="F62" s="220"/>
      <c r="G62" s="220"/>
      <c r="H62" s="220"/>
      <c r="I62" s="220"/>
      <c r="J62" s="221">
        <f>J101</f>
        <v>0</v>
      </c>
      <c r="K62" s="218"/>
      <c r="L62" s="22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1"/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13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6.96" customHeight="1">
      <c r="A64" s="41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13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8" s="2" customFormat="1" ht="6.96" customHeight="1">
      <c r="A68" s="41"/>
      <c r="B68" s="64"/>
      <c r="C68" s="65"/>
      <c r="D68" s="65"/>
      <c r="E68" s="65"/>
      <c r="F68" s="65"/>
      <c r="G68" s="65"/>
      <c r="H68" s="65"/>
      <c r="I68" s="65"/>
      <c r="J68" s="65"/>
      <c r="K68" s="65"/>
      <c r="L68" s="137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69" s="2" customFormat="1" ht="24.96" customHeight="1">
      <c r="A69" s="41"/>
      <c r="B69" s="42"/>
      <c r="C69" s="26" t="s">
        <v>107</v>
      </c>
      <c r="D69" s="43"/>
      <c r="E69" s="43"/>
      <c r="F69" s="43"/>
      <c r="G69" s="43"/>
      <c r="H69" s="43"/>
      <c r="I69" s="43"/>
      <c r="J69" s="43"/>
      <c r="K69" s="43"/>
      <c r="L69" s="13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13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12" customHeight="1">
      <c r="A71" s="41"/>
      <c r="B71" s="42"/>
      <c r="C71" s="35" t="s">
        <v>16</v>
      </c>
      <c r="D71" s="43"/>
      <c r="E71" s="43"/>
      <c r="F71" s="43"/>
      <c r="G71" s="43"/>
      <c r="H71" s="43"/>
      <c r="I71" s="43"/>
      <c r="J71" s="43"/>
      <c r="K71" s="43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6.5" customHeight="1">
      <c r="A72" s="41"/>
      <c r="B72" s="42"/>
      <c r="C72" s="43"/>
      <c r="D72" s="43"/>
      <c r="E72" s="163" t="str">
        <f>E7</f>
        <v>Sanace vlhkosti objektu gymnázia Příční 16, Brno</v>
      </c>
      <c r="F72" s="35"/>
      <c r="G72" s="35"/>
      <c r="H72" s="35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12" customHeight="1">
      <c r="A73" s="41"/>
      <c r="B73" s="42"/>
      <c r="C73" s="35" t="s">
        <v>99</v>
      </c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30" customHeight="1">
      <c r="A74" s="41"/>
      <c r="B74" s="42"/>
      <c r="C74" s="43"/>
      <c r="D74" s="43"/>
      <c r="E74" s="72" t="str">
        <f>E9</f>
        <v>ZTI-4 - E - OPRAVA KANALIZACE 1.NP (ZELENÁ ZÓNA - E)</v>
      </c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6.96" customHeight="1">
      <c r="A75" s="41"/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21</v>
      </c>
      <c r="D76" s="43"/>
      <c r="E76" s="43"/>
      <c r="F76" s="30" t="str">
        <f>F12</f>
        <v xml:space="preserve"> </v>
      </c>
      <c r="G76" s="43"/>
      <c r="H76" s="43"/>
      <c r="I76" s="35" t="s">
        <v>23</v>
      </c>
      <c r="J76" s="75" t="str">
        <f>IF(J12="","",J12)</f>
        <v>21. 4. 2024</v>
      </c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5.15" customHeight="1">
      <c r="A78" s="41"/>
      <c r="B78" s="42"/>
      <c r="C78" s="35" t="s">
        <v>25</v>
      </c>
      <c r="D78" s="43"/>
      <c r="E78" s="43"/>
      <c r="F78" s="30" t="str">
        <f>E15</f>
        <v xml:space="preserve"> </v>
      </c>
      <c r="G78" s="43"/>
      <c r="H78" s="43"/>
      <c r="I78" s="35" t="s">
        <v>31</v>
      </c>
      <c r="J78" s="39" t="str">
        <f>E21</f>
        <v xml:space="preserve"> </v>
      </c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29</v>
      </c>
      <c r="D79" s="43"/>
      <c r="E79" s="43"/>
      <c r="F79" s="30" t="str">
        <f>IF(E18="","",E18)</f>
        <v>Vyplň údaj</v>
      </c>
      <c r="G79" s="43"/>
      <c r="H79" s="43"/>
      <c r="I79" s="35" t="s">
        <v>34</v>
      </c>
      <c r="J79" s="39" t="str">
        <f>E24</f>
        <v xml:space="preserve"> 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0.32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10" customFormat="1" ht="29.28" customHeight="1">
      <c r="A81" s="174"/>
      <c r="B81" s="175"/>
      <c r="C81" s="176" t="s">
        <v>108</v>
      </c>
      <c r="D81" s="177" t="s">
        <v>57</v>
      </c>
      <c r="E81" s="177" t="s">
        <v>53</v>
      </c>
      <c r="F81" s="177" t="s">
        <v>54</v>
      </c>
      <c r="G81" s="177" t="s">
        <v>109</v>
      </c>
      <c r="H81" s="177" t="s">
        <v>110</v>
      </c>
      <c r="I81" s="177" t="s">
        <v>111</v>
      </c>
      <c r="J81" s="177" t="s">
        <v>103</v>
      </c>
      <c r="K81" s="178" t="s">
        <v>112</v>
      </c>
      <c r="L81" s="179"/>
      <c r="M81" s="95" t="s">
        <v>19</v>
      </c>
      <c r="N81" s="96" t="s">
        <v>42</v>
      </c>
      <c r="O81" s="96" t="s">
        <v>113</v>
      </c>
      <c r="P81" s="96" t="s">
        <v>114</v>
      </c>
      <c r="Q81" s="96" t="s">
        <v>115</v>
      </c>
      <c r="R81" s="96" t="s">
        <v>116</v>
      </c>
      <c r="S81" s="96" t="s">
        <v>117</v>
      </c>
      <c r="T81" s="97" t="s">
        <v>118</v>
      </c>
      <c r="U81" s="174"/>
      <c r="V81" s="174"/>
      <c r="W81" s="174"/>
      <c r="X81" s="174"/>
      <c r="Y81" s="174"/>
      <c r="Z81" s="174"/>
      <c r="AA81" s="174"/>
      <c r="AB81" s="174"/>
      <c r="AC81" s="174"/>
      <c r="AD81" s="174"/>
      <c r="AE81" s="174"/>
    </row>
    <row r="82" s="2" customFormat="1" ht="22.8" customHeight="1">
      <c r="A82" s="41"/>
      <c r="B82" s="42"/>
      <c r="C82" s="102" t="s">
        <v>119</v>
      </c>
      <c r="D82" s="43"/>
      <c r="E82" s="43"/>
      <c r="F82" s="43"/>
      <c r="G82" s="43"/>
      <c r="H82" s="43"/>
      <c r="I82" s="43"/>
      <c r="J82" s="180">
        <f>BK82</f>
        <v>0</v>
      </c>
      <c r="K82" s="43"/>
      <c r="L82" s="47"/>
      <c r="M82" s="98"/>
      <c r="N82" s="181"/>
      <c r="O82" s="99"/>
      <c r="P82" s="182">
        <f>P83</f>
        <v>0</v>
      </c>
      <c r="Q82" s="99"/>
      <c r="R82" s="182">
        <f>R83</f>
        <v>0.028069999999999998</v>
      </c>
      <c r="S82" s="99"/>
      <c r="T82" s="183">
        <f>T83</f>
        <v>0.025239999999999999</v>
      </c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T82" s="20" t="s">
        <v>71</v>
      </c>
      <c r="AU82" s="20" t="s">
        <v>104</v>
      </c>
      <c r="BK82" s="184">
        <f>BK83</f>
        <v>0</v>
      </c>
    </row>
    <row r="83" s="11" customFormat="1" ht="25.92" customHeight="1">
      <c r="A83" s="11"/>
      <c r="B83" s="185"/>
      <c r="C83" s="186"/>
      <c r="D83" s="187" t="s">
        <v>71</v>
      </c>
      <c r="E83" s="188" t="s">
        <v>238</v>
      </c>
      <c r="F83" s="188" t="s">
        <v>239</v>
      </c>
      <c r="G83" s="186"/>
      <c r="H83" s="186"/>
      <c r="I83" s="189"/>
      <c r="J83" s="190">
        <f>BK83</f>
        <v>0</v>
      </c>
      <c r="K83" s="186"/>
      <c r="L83" s="191"/>
      <c r="M83" s="192"/>
      <c r="N83" s="193"/>
      <c r="O83" s="193"/>
      <c r="P83" s="194">
        <f>P84+P101</f>
        <v>0</v>
      </c>
      <c r="Q83" s="193"/>
      <c r="R83" s="194">
        <f>R84+R101</f>
        <v>0.028069999999999998</v>
      </c>
      <c r="S83" s="193"/>
      <c r="T83" s="195">
        <f>T84+T101</f>
        <v>0.025239999999999999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6" t="s">
        <v>82</v>
      </c>
      <c r="AT83" s="197" t="s">
        <v>71</v>
      </c>
      <c r="AU83" s="197" t="s">
        <v>72</v>
      </c>
      <c r="AY83" s="196" t="s">
        <v>123</v>
      </c>
      <c r="BK83" s="198">
        <f>BK84+BK101</f>
        <v>0</v>
      </c>
    </row>
    <row r="84" s="11" customFormat="1" ht="22.8" customHeight="1">
      <c r="A84" s="11"/>
      <c r="B84" s="185"/>
      <c r="C84" s="186"/>
      <c r="D84" s="187" t="s">
        <v>71</v>
      </c>
      <c r="E84" s="223" t="s">
        <v>1082</v>
      </c>
      <c r="F84" s="223" t="s">
        <v>1083</v>
      </c>
      <c r="G84" s="186"/>
      <c r="H84" s="186"/>
      <c r="I84" s="189"/>
      <c r="J84" s="224">
        <f>BK84</f>
        <v>0</v>
      </c>
      <c r="K84" s="186"/>
      <c r="L84" s="191"/>
      <c r="M84" s="192"/>
      <c r="N84" s="193"/>
      <c r="O84" s="193"/>
      <c r="P84" s="194">
        <f>SUM(P85:P100)</f>
        <v>0</v>
      </c>
      <c r="Q84" s="193"/>
      <c r="R84" s="194">
        <f>SUM(R85:R100)</f>
        <v>0.026529999999999998</v>
      </c>
      <c r="S84" s="193"/>
      <c r="T84" s="195">
        <f>SUM(T85:T100)</f>
        <v>0.023699999999999999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6" t="s">
        <v>82</v>
      </c>
      <c r="AT84" s="197" t="s">
        <v>71</v>
      </c>
      <c r="AU84" s="197" t="s">
        <v>80</v>
      </c>
      <c r="AY84" s="196" t="s">
        <v>123</v>
      </c>
      <c r="BK84" s="198">
        <f>SUM(BK85:BK100)</f>
        <v>0</v>
      </c>
    </row>
    <row r="85" s="2" customFormat="1" ht="24.15" customHeight="1">
      <c r="A85" s="41"/>
      <c r="B85" s="42"/>
      <c r="C85" s="199" t="s">
        <v>80</v>
      </c>
      <c r="D85" s="199" t="s">
        <v>124</v>
      </c>
      <c r="E85" s="200" t="s">
        <v>1084</v>
      </c>
      <c r="F85" s="201" t="s">
        <v>1085</v>
      </c>
      <c r="G85" s="202" t="s">
        <v>192</v>
      </c>
      <c r="H85" s="203">
        <v>4</v>
      </c>
      <c r="I85" s="204"/>
      <c r="J85" s="205">
        <f>ROUND(I85*H85,2)</f>
        <v>0</v>
      </c>
      <c r="K85" s="201" t="s">
        <v>253</v>
      </c>
      <c r="L85" s="47"/>
      <c r="M85" s="206" t="s">
        <v>19</v>
      </c>
      <c r="N85" s="207" t="s">
        <v>43</v>
      </c>
      <c r="O85" s="87"/>
      <c r="P85" s="208">
        <f>O85*H85</f>
        <v>0</v>
      </c>
      <c r="Q85" s="208">
        <v>0</v>
      </c>
      <c r="R85" s="208">
        <f>Q85*H85</f>
        <v>0</v>
      </c>
      <c r="S85" s="208">
        <v>0.00198</v>
      </c>
      <c r="T85" s="209">
        <f>S85*H85</f>
        <v>0.00792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R85" s="210" t="s">
        <v>244</v>
      </c>
      <c r="AT85" s="210" t="s">
        <v>124</v>
      </c>
      <c r="AU85" s="210" t="s">
        <v>82</v>
      </c>
      <c r="AY85" s="20" t="s">
        <v>123</v>
      </c>
      <c r="BE85" s="211">
        <f>IF(N85="základní",J85,0)</f>
        <v>0</v>
      </c>
      <c r="BF85" s="211">
        <f>IF(N85="snížená",J85,0)</f>
        <v>0</v>
      </c>
      <c r="BG85" s="211">
        <f>IF(N85="zákl. přenesená",J85,0)</f>
        <v>0</v>
      </c>
      <c r="BH85" s="211">
        <f>IF(N85="sníž. přenesená",J85,0)</f>
        <v>0</v>
      </c>
      <c r="BI85" s="211">
        <f>IF(N85="nulová",J85,0)</f>
        <v>0</v>
      </c>
      <c r="BJ85" s="20" t="s">
        <v>80</v>
      </c>
      <c r="BK85" s="211">
        <f>ROUND(I85*H85,2)</f>
        <v>0</v>
      </c>
      <c r="BL85" s="20" t="s">
        <v>244</v>
      </c>
      <c r="BM85" s="210" t="s">
        <v>1086</v>
      </c>
    </row>
    <row r="86" s="2" customFormat="1">
      <c r="A86" s="41"/>
      <c r="B86" s="42"/>
      <c r="C86" s="43"/>
      <c r="D86" s="259" t="s">
        <v>255</v>
      </c>
      <c r="E86" s="43"/>
      <c r="F86" s="260" t="s">
        <v>1087</v>
      </c>
      <c r="G86" s="43"/>
      <c r="H86" s="43"/>
      <c r="I86" s="261"/>
      <c r="J86" s="43"/>
      <c r="K86" s="43"/>
      <c r="L86" s="47"/>
      <c r="M86" s="265"/>
      <c r="N86" s="266"/>
      <c r="O86" s="87"/>
      <c r="P86" s="87"/>
      <c r="Q86" s="87"/>
      <c r="R86" s="87"/>
      <c r="S86" s="87"/>
      <c r="T86" s="88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T86" s="20" t="s">
        <v>255</v>
      </c>
      <c r="AU86" s="20" t="s">
        <v>82</v>
      </c>
    </row>
    <row r="87" s="2" customFormat="1" ht="24.15" customHeight="1">
      <c r="A87" s="41"/>
      <c r="B87" s="42"/>
      <c r="C87" s="199" t="s">
        <v>82</v>
      </c>
      <c r="D87" s="199" t="s">
        <v>124</v>
      </c>
      <c r="E87" s="200" t="s">
        <v>1088</v>
      </c>
      <c r="F87" s="201" t="s">
        <v>1089</v>
      </c>
      <c r="G87" s="202" t="s">
        <v>192</v>
      </c>
      <c r="H87" s="203">
        <v>6</v>
      </c>
      <c r="I87" s="204"/>
      <c r="J87" s="205">
        <f>ROUND(I87*H87,2)</f>
        <v>0</v>
      </c>
      <c r="K87" s="201" t="s">
        <v>253</v>
      </c>
      <c r="L87" s="47"/>
      <c r="M87" s="206" t="s">
        <v>19</v>
      </c>
      <c r="N87" s="207" t="s">
        <v>43</v>
      </c>
      <c r="O87" s="87"/>
      <c r="P87" s="208">
        <f>O87*H87</f>
        <v>0</v>
      </c>
      <c r="Q87" s="208">
        <v>0</v>
      </c>
      <c r="R87" s="208">
        <f>Q87*H87</f>
        <v>0</v>
      </c>
      <c r="S87" s="208">
        <v>0.00263</v>
      </c>
      <c r="T87" s="209">
        <f>S87*H87</f>
        <v>0.015779999999999999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0" t="s">
        <v>244</v>
      </c>
      <c r="AT87" s="210" t="s">
        <v>124</v>
      </c>
      <c r="AU87" s="210" t="s">
        <v>82</v>
      </c>
      <c r="AY87" s="20" t="s">
        <v>123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20" t="s">
        <v>80</v>
      </c>
      <c r="BK87" s="211">
        <f>ROUND(I87*H87,2)</f>
        <v>0</v>
      </c>
      <c r="BL87" s="20" t="s">
        <v>244</v>
      </c>
      <c r="BM87" s="210" t="s">
        <v>1090</v>
      </c>
    </row>
    <row r="88" s="2" customFormat="1">
      <c r="A88" s="41"/>
      <c r="B88" s="42"/>
      <c r="C88" s="43"/>
      <c r="D88" s="259" t="s">
        <v>255</v>
      </c>
      <c r="E88" s="43"/>
      <c r="F88" s="260" t="s">
        <v>1091</v>
      </c>
      <c r="G88" s="43"/>
      <c r="H88" s="43"/>
      <c r="I88" s="261"/>
      <c r="J88" s="43"/>
      <c r="K88" s="43"/>
      <c r="L88" s="47"/>
      <c r="M88" s="265"/>
      <c r="N88" s="266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255</v>
      </c>
      <c r="AU88" s="20" t="s">
        <v>82</v>
      </c>
    </row>
    <row r="89" s="2" customFormat="1" ht="24.15" customHeight="1">
      <c r="A89" s="41"/>
      <c r="B89" s="42"/>
      <c r="C89" s="199" t="s">
        <v>133</v>
      </c>
      <c r="D89" s="199" t="s">
        <v>124</v>
      </c>
      <c r="E89" s="200" t="s">
        <v>1092</v>
      </c>
      <c r="F89" s="201" t="s">
        <v>1093</v>
      </c>
      <c r="G89" s="202" t="s">
        <v>814</v>
      </c>
      <c r="H89" s="203">
        <v>2</v>
      </c>
      <c r="I89" s="204"/>
      <c r="J89" s="205">
        <f>ROUND(I89*H89,2)</f>
        <v>0</v>
      </c>
      <c r="K89" s="201" t="s">
        <v>253</v>
      </c>
      <c r="L89" s="47"/>
      <c r="M89" s="206" t="s">
        <v>19</v>
      </c>
      <c r="N89" s="207" t="s">
        <v>43</v>
      </c>
      <c r="O89" s="87"/>
      <c r="P89" s="208">
        <f>O89*H89</f>
        <v>0</v>
      </c>
      <c r="Q89" s="208">
        <v>0.001</v>
      </c>
      <c r="R89" s="208">
        <f>Q89*H89</f>
        <v>0.002</v>
      </c>
      <c r="S89" s="208">
        <v>0</v>
      </c>
      <c r="T89" s="209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10" t="s">
        <v>244</v>
      </c>
      <c r="AT89" s="210" t="s">
        <v>124</v>
      </c>
      <c r="AU89" s="210" t="s">
        <v>82</v>
      </c>
      <c r="AY89" s="20" t="s">
        <v>123</v>
      </c>
      <c r="BE89" s="211">
        <f>IF(N89="základní",J89,0)</f>
        <v>0</v>
      </c>
      <c r="BF89" s="211">
        <f>IF(N89="snížená",J89,0)</f>
        <v>0</v>
      </c>
      <c r="BG89" s="211">
        <f>IF(N89="zákl. přenesená",J89,0)</f>
        <v>0</v>
      </c>
      <c r="BH89" s="211">
        <f>IF(N89="sníž. přenesená",J89,0)</f>
        <v>0</v>
      </c>
      <c r="BI89" s="211">
        <f>IF(N89="nulová",J89,0)</f>
        <v>0</v>
      </c>
      <c r="BJ89" s="20" t="s">
        <v>80</v>
      </c>
      <c r="BK89" s="211">
        <f>ROUND(I89*H89,2)</f>
        <v>0</v>
      </c>
      <c r="BL89" s="20" t="s">
        <v>244</v>
      </c>
      <c r="BM89" s="210" t="s">
        <v>1094</v>
      </c>
    </row>
    <row r="90" s="2" customFormat="1">
      <c r="A90" s="41"/>
      <c r="B90" s="42"/>
      <c r="C90" s="43"/>
      <c r="D90" s="259" t="s">
        <v>255</v>
      </c>
      <c r="E90" s="43"/>
      <c r="F90" s="260" t="s">
        <v>1095</v>
      </c>
      <c r="G90" s="43"/>
      <c r="H90" s="43"/>
      <c r="I90" s="261"/>
      <c r="J90" s="43"/>
      <c r="K90" s="43"/>
      <c r="L90" s="47"/>
      <c r="M90" s="265"/>
      <c r="N90" s="266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255</v>
      </c>
      <c r="AU90" s="20" t="s">
        <v>82</v>
      </c>
    </row>
    <row r="91" s="2" customFormat="1" ht="24.15" customHeight="1">
      <c r="A91" s="41"/>
      <c r="B91" s="42"/>
      <c r="C91" s="199" t="s">
        <v>122</v>
      </c>
      <c r="D91" s="199" t="s">
        <v>124</v>
      </c>
      <c r="E91" s="200" t="s">
        <v>1096</v>
      </c>
      <c r="F91" s="201" t="s">
        <v>1097</v>
      </c>
      <c r="G91" s="202" t="s">
        <v>814</v>
      </c>
      <c r="H91" s="203">
        <v>4</v>
      </c>
      <c r="I91" s="204"/>
      <c r="J91" s="205">
        <f>ROUND(I91*H91,2)</f>
        <v>0</v>
      </c>
      <c r="K91" s="201" t="s">
        <v>253</v>
      </c>
      <c r="L91" s="47"/>
      <c r="M91" s="206" t="s">
        <v>19</v>
      </c>
      <c r="N91" s="207" t="s">
        <v>43</v>
      </c>
      <c r="O91" s="87"/>
      <c r="P91" s="208">
        <f>O91*H91</f>
        <v>0</v>
      </c>
      <c r="Q91" s="208">
        <v>0.0012899999999999999</v>
      </c>
      <c r="R91" s="208">
        <f>Q91*H91</f>
        <v>0.0051599999999999997</v>
      </c>
      <c r="S91" s="208">
        <v>0</v>
      </c>
      <c r="T91" s="209">
        <f>S91*H91</f>
        <v>0</v>
      </c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R91" s="210" t="s">
        <v>244</v>
      </c>
      <c r="AT91" s="210" t="s">
        <v>124</v>
      </c>
      <c r="AU91" s="210" t="s">
        <v>82</v>
      </c>
      <c r="AY91" s="20" t="s">
        <v>123</v>
      </c>
      <c r="BE91" s="211">
        <f>IF(N91="základní",J91,0)</f>
        <v>0</v>
      </c>
      <c r="BF91" s="211">
        <f>IF(N91="snížená",J91,0)</f>
        <v>0</v>
      </c>
      <c r="BG91" s="211">
        <f>IF(N91="zákl. přenesená",J91,0)</f>
        <v>0</v>
      </c>
      <c r="BH91" s="211">
        <f>IF(N91="sníž. přenesená",J91,0)</f>
        <v>0</v>
      </c>
      <c r="BI91" s="211">
        <f>IF(N91="nulová",J91,0)</f>
        <v>0</v>
      </c>
      <c r="BJ91" s="20" t="s">
        <v>80</v>
      </c>
      <c r="BK91" s="211">
        <f>ROUND(I91*H91,2)</f>
        <v>0</v>
      </c>
      <c r="BL91" s="20" t="s">
        <v>244</v>
      </c>
      <c r="BM91" s="210" t="s">
        <v>1098</v>
      </c>
    </row>
    <row r="92" s="2" customFormat="1">
      <c r="A92" s="41"/>
      <c r="B92" s="42"/>
      <c r="C92" s="43"/>
      <c r="D92" s="259" t="s">
        <v>255</v>
      </c>
      <c r="E92" s="43"/>
      <c r="F92" s="260" t="s">
        <v>1099</v>
      </c>
      <c r="G92" s="43"/>
      <c r="H92" s="43"/>
      <c r="I92" s="261"/>
      <c r="J92" s="43"/>
      <c r="K92" s="43"/>
      <c r="L92" s="47"/>
      <c r="M92" s="265"/>
      <c r="N92" s="266"/>
      <c r="O92" s="87"/>
      <c r="P92" s="87"/>
      <c r="Q92" s="87"/>
      <c r="R92" s="87"/>
      <c r="S92" s="87"/>
      <c r="T92" s="88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255</v>
      </c>
      <c r="AU92" s="20" t="s">
        <v>82</v>
      </c>
    </row>
    <row r="93" s="2" customFormat="1" ht="24.15" customHeight="1">
      <c r="A93" s="41"/>
      <c r="B93" s="42"/>
      <c r="C93" s="199" t="s">
        <v>140</v>
      </c>
      <c r="D93" s="199" t="s">
        <v>124</v>
      </c>
      <c r="E93" s="200" t="s">
        <v>1100</v>
      </c>
      <c r="F93" s="201" t="s">
        <v>1101</v>
      </c>
      <c r="G93" s="202" t="s">
        <v>814</v>
      </c>
      <c r="H93" s="203">
        <v>1</v>
      </c>
      <c r="I93" s="204"/>
      <c r="J93" s="205">
        <f>ROUND(I93*H93,2)</f>
        <v>0</v>
      </c>
      <c r="K93" s="201" t="s">
        <v>1102</v>
      </c>
      <c r="L93" s="47"/>
      <c r="M93" s="206" t="s">
        <v>19</v>
      </c>
      <c r="N93" s="207" t="s">
        <v>43</v>
      </c>
      <c r="O93" s="87"/>
      <c r="P93" s="208">
        <f>O93*H93</f>
        <v>0</v>
      </c>
      <c r="Q93" s="208">
        <v>0.0020300000000000001</v>
      </c>
      <c r="R93" s="208">
        <f>Q93*H93</f>
        <v>0.0020300000000000001</v>
      </c>
      <c r="S93" s="208">
        <v>0</v>
      </c>
      <c r="T93" s="209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10" t="s">
        <v>244</v>
      </c>
      <c r="AT93" s="210" t="s">
        <v>124</v>
      </c>
      <c r="AU93" s="210" t="s">
        <v>82</v>
      </c>
      <c r="AY93" s="20" t="s">
        <v>123</v>
      </c>
      <c r="BE93" s="211">
        <f>IF(N93="základní",J93,0)</f>
        <v>0</v>
      </c>
      <c r="BF93" s="211">
        <f>IF(N93="snížená",J93,0)</f>
        <v>0</v>
      </c>
      <c r="BG93" s="211">
        <f>IF(N93="zákl. přenesená",J93,0)</f>
        <v>0</v>
      </c>
      <c r="BH93" s="211">
        <f>IF(N93="sníž. přenesená",J93,0)</f>
        <v>0</v>
      </c>
      <c r="BI93" s="211">
        <f>IF(N93="nulová",J93,0)</f>
        <v>0</v>
      </c>
      <c r="BJ93" s="20" t="s">
        <v>80</v>
      </c>
      <c r="BK93" s="211">
        <f>ROUND(I93*H93,2)</f>
        <v>0</v>
      </c>
      <c r="BL93" s="20" t="s">
        <v>244</v>
      </c>
      <c r="BM93" s="210" t="s">
        <v>1103</v>
      </c>
    </row>
    <row r="94" s="2" customFormat="1">
      <c r="A94" s="41"/>
      <c r="B94" s="42"/>
      <c r="C94" s="43"/>
      <c r="D94" s="259" t="s">
        <v>255</v>
      </c>
      <c r="E94" s="43"/>
      <c r="F94" s="260" t="s">
        <v>1104</v>
      </c>
      <c r="G94" s="43"/>
      <c r="H94" s="43"/>
      <c r="I94" s="261"/>
      <c r="J94" s="43"/>
      <c r="K94" s="43"/>
      <c r="L94" s="47"/>
      <c r="M94" s="265"/>
      <c r="N94" s="266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255</v>
      </c>
      <c r="AU94" s="20" t="s">
        <v>82</v>
      </c>
    </row>
    <row r="95" s="2" customFormat="1" ht="24.15" customHeight="1">
      <c r="A95" s="41"/>
      <c r="B95" s="42"/>
      <c r="C95" s="199" t="s">
        <v>144</v>
      </c>
      <c r="D95" s="199" t="s">
        <v>124</v>
      </c>
      <c r="E95" s="200" t="s">
        <v>1105</v>
      </c>
      <c r="F95" s="201" t="s">
        <v>1106</v>
      </c>
      <c r="G95" s="202" t="s">
        <v>192</v>
      </c>
      <c r="H95" s="203">
        <v>6</v>
      </c>
      <c r="I95" s="204"/>
      <c r="J95" s="205">
        <f>ROUND(I95*H95,2)</f>
        <v>0</v>
      </c>
      <c r="K95" s="201" t="s">
        <v>253</v>
      </c>
      <c r="L95" s="47"/>
      <c r="M95" s="206" t="s">
        <v>19</v>
      </c>
      <c r="N95" s="207" t="s">
        <v>43</v>
      </c>
      <c r="O95" s="87"/>
      <c r="P95" s="208">
        <f>O95*H95</f>
        <v>0</v>
      </c>
      <c r="Q95" s="208">
        <v>0.00155</v>
      </c>
      <c r="R95" s="208">
        <f>Q95*H95</f>
        <v>0.0092999999999999992</v>
      </c>
      <c r="S95" s="208">
        <v>0</v>
      </c>
      <c r="T95" s="20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0" t="s">
        <v>244</v>
      </c>
      <c r="AT95" s="210" t="s">
        <v>124</v>
      </c>
      <c r="AU95" s="210" t="s">
        <v>82</v>
      </c>
      <c r="AY95" s="20" t="s">
        <v>123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0" t="s">
        <v>80</v>
      </c>
      <c r="BK95" s="211">
        <f>ROUND(I95*H95,2)</f>
        <v>0</v>
      </c>
      <c r="BL95" s="20" t="s">
        <v>244</v>
      </c>
      <c r="BM95" s="210" t="s">
        <v>1107</v>
      </c>
    </row>
    <row r="96" s="2" customFormat="1">
      <c r="A96" s="41"/>
      <c r="B96" s="42"/>
      <c r="C96" s="43"/>
      <c r="D96" s="259" t="s">
        <v>255</v>
      </c>
      <c r="E96" s="43"/>
      <c r="F96" s="260" t="s">
        <v>1108</v>
      </c>
      <c r="G96" s="43"/>
      <c r="H96" s="43"/>
      <c r="I96" s="261"/>
      <c r="J96" s="43"/>
      <c r="K96" s="43"/>
      <c r="L96" s="47"/>
      <c r="M96" s="265"/>
      <c r="N96" s="26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255</v>
      </c>
      <c r="AU96" s="20" t="s">
        <v>82</v>
      </c>
    </row>
    <row r="97" s="2" customFormat="1" ht="24.15" customHeight="1">
      <c r="A97" s="41"/>
      <c r="B97" s="42"/>
      <c r="C97" s="199" t="s">
        <v>147</v>
      </c>
      <c r="D97" s="199" t="s">
        <v>124</v>
      </c>
      <c r="E97" s="200" t="s">
        <v>1109</v>
      </c>
      <c r="F97" s="201" t="s">
        <v>1110</v>
      </c>
      <c r="G97" s="202" t="s">
        <v>192</v>
      </c>
      <c r="H97" s="203">
        <v>4</v>
      </c>
      <c r="I97" s="204"/>
      <c r="J97" s="205">
        <f>ROUND(I97*H97,2)</f>
        <v>0</v>
      </c>
      <c r="K97" s="201" t="s">
        <v>1111</v>
      </c>
      <c r="L97" s="47"/>
      <c r="M97" s="206" t="s">
        <v>19</v>
      </c>
      <c r="N97" s="207" t="s">
        <v>43</v>
      </c>
      <c r="O97" s="87"/>
      <c r="P97" s="208">
        <f>O97*H97</f>
        <v>0</v>
      </c>
      <c r="Q97" s="208">
        <v>0.0020100000000000001</v>
      </c>
      <c r="R97" s="208">
        <f>Q97*H97</f>
        <v>0.0080400000000000003</v>
      </c>
      <c r="S97" s="208">
        <v>0</v>
      </c>
      <c r="T97" s="20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0" t="s">
        <v>244</v>
      </c>
      <c r="AT97" s="210" t="s">
        <v>124</v>
      </c>
      <c r="AU97" s="210" t="s">
        <v>82</v>
      </c>
      <c r="AY97" s="20" t="s">
        <v>123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20" t="s">
        <v>80</v>
      </c>
      <c r="BK97" s="211">
        <f>ROUND(I97*H97,2)</f>
        <v>0</v>
      </c>
      <c r="BL97" s="20" t="s">
        <v>244</v>
      </c>
      <c r="BM97" s="210" t="s">
        <v>1112</v>
      </c>
    </row>
    <row r="98" s="2" customFormat="1">
      <c r="A98" s="41"/>
      <c r="B98" s="42"/>
      <c r="C98" s="43"/>
      <c r="D98" s="259" t="s">
        <v>255</v>
      </c>
      <c r="E98" s="43"/>
      <c r="F98" s="260" t="s">
        <v>1113</v>
      </c>
      <c r="G98" s="43"/>
      <c r="H98" s="43"/>
      <c r="I98" s="261"/>
      <c r="J98" s="43"/>
      <c r="K98" s="43"/>
      <c r="L98" s="47"/>
      <c r="M98" s="265"/>
      <c r="N98" s="26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255</v>
      </c>
      <c r="AU98" s="20" t="s">
        <v>82</v>
      </c>
    </row>
    <row r="99" s="2" customFormat="1" ht="16.5" customHeight="1">
      <c r="A99" s="41"/>
      <c r="B99" s="42"/>
      <c r="C99" s="199" t="s">
        <v>152</v>
      </c>
      <c r="D99" s="199" t="s">
        <v>124</v>
      </c>
      <c r="E99" s="200" t="s">
        <v>1114</v>
      </c>
      <c r="F99" s="201" t="s">
        <v>1115</v>
      </c>
      <c r="G99" s="202" t="s">
        <v>192</v>
      </c>
      <c r="H99" s="203">
        <v>10</v>
      </c>
      <c r="I99" s="204"/>
      <c r="J99" s="205">
        <f>ROUND(I99*H99,2)</f>
        <v>0</v>
      </c>
      <c r="K99" s="201" t="s">
        <v>253</v>
      </c>
      <c r="L99" s="47"/>
      <c r="M99" s="206" t="s">
        <v>19</v>
      </c>
      <c r="N99" s="207" t="s">
        <v>43</v>
      </c>
      <c r="O99" s="87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10" t="s">
        <v>244</v>
      </c>
      <c r="AT99" s="210" t="s">
        <v>124</v>
      </c>
      <c r="AU99" s="210" t="s">
        <v>82</v>
      </c>
      <c r="AY99" s="20" t="s">
        <v>123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20" t="s">
        <v>80</v>
      </c>
      <c r="BK99" s="211">
        <f>ROUND(I99*H99,2)</f>
        <v>0</v>
      </c>
      <c r="BL99" s="20" t="s">
        <v>244</v>
      </c>
      <c r="BM99" s="210" t="s">
        <v>1116</v>
      </c>
    </row>
    <row r="100" s="2" customFormat="1">
      <c r="A100" s="41"/>
      <c r="B100" s="42"/>
      <c r="C100" s="43"/>
      <c r="D100" s="259" t="s">
        <v>255</v>
      </c>
      <c r="E100" s="43"/>
      <c r="F100" s="260" t="s">
        <v>1117</v>
      </c>
      <c r="G100" s="43"/>
      <c r="H100" s="43"/>
      <c r="I100" s="261"/>
      <c r="J100" s="43"/>
      <c r="K100" s="43"/>
      <c r="L100" s="47"/>
      <c r="M100" s="265"/>
      <c r="N100" s="266"/>
      <c r="O100" s="87"/>
      <c r="P100" s="87"/>
      <c r="Q100" s="87"/>
      <c r="R100" s="87"/>
      <c r="S100" s="87"/>
      <c r="T100" s="88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T100" s="20" t="s">
        <v>255</v>
      </c>
      <c r="AU100" s="20" t="s">
        <v>82</v>
      </c>
    </row>
    <row r="101" s="11" customFormat="1" ht="22.8" customHeight="1">
      <c r="A101" s="11"/>
      <c r="B101" s="185"/>
      <c r="C101" s="186"/>
      <c r="D101" s="187" t="s">
        <v>71</v>
      </c>
      <c r="E101" s="223" t="s">
        <v>1118</v>
      </c>
      <c r="F101" s="223" t="s">
        <v>1119</v>
      </c>
      <c r="G101" s="186"/>
      <c r="H101" s="186"/>
      <c r="I101" s="189"/>
      <c r="J101" s="224">
        <f>BK101</f>
        <v>0</v>
      </c>
      <c r="K101" s="186"/>
      <c r="L101" s="191"/>
      <c r="M101" s="192"/>
      <c r="N101" s="193"/>
      <c r="O101" s="193"/>
      <c r="P101" s="194">
        <f>SUM(P102:P107)</f>
        <v>0</v>
      </c>
      <c r="Q101" s="193"/>
      <c r="R101" s="194">
        <f>SUM(R102:R107)</f>
        <v>0.0015400000000000001</v>
      </c>
      <c r="S101" s="193"/>
      <c r="T101" s="195">
        <f>SUM(T102:T107)</f>
        <v>0.0015400000000000001</v>
      </c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R101" s="196" t="s">
        <v>82</v>
      </c>
      <c r="AT101" s="197" t="s">
        <v>71</v>
      </c>
      <c r="AU101" s="197" t="s">
        <v>80</v>
      </c>
      <c r="AY101" s="196" t="s">
        <v>123</v>
      </c>
      <c r="BK101" s="198">
        <f>SUM(BK102:BK107)</f>
        <v>0</v>
      </c>
    </row>
    <row r="102" s="2" customFormat="1" ht="37.8" customHeight="1">
      <c r="A102" s="41"/>
      <c r="B102" s="42"/>
      <c r="C102" s="199" t="s">
        <v>157</v>
      </c>
      <c r="D102" s="199" t="s">
        <v>124</v>
      </c>
      <c r="E102" s="200" t="s">
        <v>1120</v>
      </c>
      <c r="F102" s="201" t="s">
        <v>1121</v>
      </c>
      <c r="G102" s="202" t="s">
        <v>814</v>
      </c>
      <c r="H102" s="203">
        <v>2</v>
      </c>
      <c r="I102" s="204"/>
      <c r="J102" s="205">
        <f>ROUND(I102*H102,2)</f>
        <v>0</v>
      </c>
      <c r="K102" s="201" t="s">
        <v>253</v>
      </c>
      <c r="L102" s="47"/>
      <c r="M102" s="206" t="s">
        <v>19</v>
      </c>
      <c r="N102" s="207" t="s">
        <v>43</v>
      </c>
      <c r="O102" s="87"/>
      <c r="P102" s="208">
        <f>O102*H102</f>
        <v>0</v>
      </c>
      <c r="Q102" s="208">
        <v>5.0000000000000002E-05</v>
      </c>
      <c r="R102" s="208">
        <f>Q102*H102</f>
        <v>0.00010000000000000001</v>
      </c>
      <c r="S102" s="208">
        <v>5.0000000000000002E-05</v>
      </c>
      <c r="T102" s="209">
        <f>S102*H102</f>
        <v>0.00010000000000000001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10" t="s">
        <v>244</v>
      </c>
      <c r="AT102" s="210" t="s">
        <v>124</v>
      </c>
      <c r="AU102" s="210" t="s">
        <v>82</v>
      </c>
      <c r="AY102" s="20" t="s">
        <v>123</v>
      </c>
      <c r="BE102" s="211">
        <f>IF(N102="základní",J102,0)</f>
        <v>0</v>
      </c>
      <c r="BF102" s="211">
        <f>IF(N102="snížená",J102,0)</f>
        <v>0</v>
      </c>
      <c r="BG102" s="211">
        <f>IF(N102="zákl. přenesená",J102,0)</f>
        <v>0</v>
      </c>
      <c r="BH102" s="211">
        <f>IF(N102="sníž. přenesená",J102,0)</f>
        <v>0</v>
      </c>
      <c r="BI102" s="211">
        <f>IF(N102="nulová",J102,0)</f>
        <v>0</v>
      </c>
      <c r="BJ102" s="20" t="s">
        <v>80</v>
      </c>
      <c r="BK102" s="211">
        <f>ROUND(I102*H102,2)</f>
        <v>0</v>
      </c>
      <c r="BL102" s="20" t="s">
        <v>244</v>
      </c>
      <c r="BM102" s="210" t="s">
        <v>1122</v>
      </c>
    </row>
    <row r="103" s="2" customFormat="1">
      <c r="A103" s="41"/>
      <c r="B103" s="42"/>
      <c r="C103" s="43"/>
      <c r="D103" s="259" t="s">
        <v>255</v>
      </c>
      <c r="E103" s="43"/>
      <c r="F103" s="260" t="s">
        <v>1123</v>
      </c>
      <c r="G103" s="43"/>
      <c r="H103" s="43"/>
      <c r="I103" s="261"/>
      <c r="J103" s="43"/>
      <c r="K103" s="43"/>
      <c r="L103" s="47"/>
      <c r="M103" s="265"/>
      <c r="N103" s="266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255</v>
      </c>
      <c r="AU103" s="20" t="s">
        <v>82</v>
      </c>
    </row>
    <row r="104" s="2" customFormat="1" ht="37.8" customHeight="1">
      <c r="A104" s="41"/>
      <c r="B104" s="42"/>
      <c r="C104" s="199" t="s">
        <v>161</v>
      </c>
      <c r="D104" s="199" t="s">
        <v>124</v>
      </c>
      <c r="E104" s="200" t="s">
        <v>1124</v>
      </c>
      <c r="F104" s="201" t="s">
        <v>1125</v>
      </c>
      <c r="G104" s="202" t="s">
        <v>814</v>
      </c>
      <c r="H104" s="203">
        <v>2</v>
      </c>
      <c r="I104" s="204"/>
      <c r="J104" s="205">
        <f>ROUND(I104*H104,2)</f>
        <v>0</v>
      </c>
      <c r="K104" s="201" t="s">
        <v>253</v>
      </c>
      <c r="L104" s="47"/>
      <c r="M104" s="206" t="s">
        <v>19</v>
      </c>
      <c r="N104" s="207" t="s">
        <v>43</v>
      </c>
      <c r="O104" s="87"/>
      <c r="P104" s="208">
        <f>O104*H104</f>
        <v>0</v>
      </c>
      <c r="Q104" s="208">
        <v>0.00072000000000000005</v>
      </c>
      <c r="R104" s="208">
        <f>Q104*H104</f>
        <v>0.0014400000000000001</v>
      </c>
      <c r="S104" s="208">
        <v>0.00072000000000000005</v>
      </c>
      <c r="T104" s="209">
        <f>S104*H104</f>
        <v>0.0014400000000000001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10" t="s">
        <v>244</v>
      </c>
      <c r="AT104" s="210" t="s">
        <v>124</v>
      </c>
      <c r="AU104" s="210" t="s">
        <v>82</v>
      </c>
      <c r="AY104" s="20" t="s">
        <v>123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20" t="s">
        <v>80</v>
      </c>
      <c r="BK104" s="211">
        <f>ROUND(I104*H104,2)</f>
        <v>0</v>
      </c>
      <c r="BL104" s="20" t="s">
        <v>244</v>
      </c>
      <c r="BM104" s="210" t="s">
        <v>1126</v>
      </c>
    </row>
    <row r="105" s="2" customFormat="1">
      <c r="A105" s="41"/>
      <c r="B105" s="42"/>
      <c r="C105" s="43"/>
      <c r="D105" s="259" t="s">
        <v>255</v>
      </c>
      <c r="E105" s="43"/>
      <c r="F105" s="260" t="s">
        <v>1127</v>
      </c>
      <c r="G105" s="43"/>
      <c r="H105" s="43"/>
      <c r="I105" s="261"/>
      <c r="J105" s="43"/>
      <c r="K105" s="43"/>
      <c r="L105" s="47"/>
      <c r="M105" s="265"/>
      <c r="N105" s="266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255</v>
      </c>
      <c r="AU105" s="20" t="s">
        <v>82</v>
      </c>
    </row>
    <row r="106" s="2" customFormat="1" ht="44.25" customHeight="1">
      <c r="A106" s="41"/>
      <c r="B106" s="42"/>
      <c r="C106" s="199" t="s">
        <v>165</v>
      </c>
      <c r="D106" s="199" t="s">
        <v>124</v>
      </c>
      <c r="E106" s="200" t="s">
        <v>1128</v>
      </c>
      <c r="F106" s="201" t="s">
        <v>1129</v>
      </c>
      <c r="G106" s="202" t="s">
        <v>252</v>
      </c>
      <c r="H106" s="258"/>
      <c r="I106" s="204"/>
      <c r="J106" s="205">
        <f>ROUND(I106*H106,2)</f>
        <v>0</v>
      </c>
      <c r="K106" s="201" t="s">
        <v>1130</v>
      </c>
      <c r="L106" s="47"/>
      <c r="M106" s="206" t="s">
        <v>19</v>
      </c>
      <c r="N106" s="207" t="s">
        <v>43</v>
      </c>
      <c r="O106" s="87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10" t="s">
        <v>244</v>
      </c>
      <c r="AT106" s="210" t="s">
        <v>124</v>
      </c>
      <c r="AU106" s="210" t="s">
        <v>82</v>
      </c>
      <c r="AY106" s="20" t="s">
        <v>123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20" t="s">
        <v>80</v>
      </c>
      <c r="BK106" s="211">
        <f>ROUND(I106*H106,2)</f>
        <v>0</v>
      </c>
      <c r="BL106" s="20" t="s">
        <v>244</v>
      </c>
      <c r="BM106" s="210" t="s">
        <v>1131</v>
      </c>
    </row>
    <row r="107" s="2" customFormat="1">
      <c r="A107" s="41"/>
      <c r="B107" s="42"/>
      <c r="C107" s="43"/>
      <c r="D107" s="259" t="s">
        <v>255</v>
      </c>
      <c r="E107" s="43"/>
      <c r="F107" s="260" t="s">
        <v>1132</v>
      </c>
      <c r="G107" s="43"/>
      <c r="H107" s="43"/>
      <c r="I107" s="261"/>
      <c r="J107" s="43"/>
      <c r="K107" s="43"/>
      <c r="L107" s="47"/>
      <c r="M107" s="262"/>
      <c r="N107" s="263"/>
      <c r="O107" s="214"/>
      <c r="P107" s="214"/>
      <c r="Q107" s="214"/>
      <c r="R107" s="214"/>
      <c r="S107" s="214"/>
      <c r="T107" s="264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255</v>
      </c>
      <c r="AU107" s="20" t="s">
        <v>82</v>
      </c>
    </row>
    <row r="108" s="2" customFormat="1" ht="6.96" customHeight="1">
      <c r="A108" s="41"/>
      <c r="B108" s="62"/>
      <c r="C108" s="63"/>
      <c r="D108" s="63"/>
      <c r="E108" s="63"/>
      <c r="F108" s="63"/>
      <c r="G108" s="63"/>
      <c r="H108" s="63"/>
      <c r="I108" s="63"/>
      <c r="J108" s="63"/>
      <c r="K108" s="63"/>
      <c r="L108" s="47"/>
      <c r="M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</row>
  </sheetData>
  <sheetProtection sheet="1" autoFilter="0" formatColumns="0" formatRows="0" objects="1" scenarios="1" spinCount="100000" saltValue="oe7EzznUni0nO+QBA8CGTjdtR6iXAqrPjvfxDaYJJ0AZSEmybthszrnW5WkO1eu0P18OBoZI8WEiVK8JK9Ow9w==" hashValue="1YZ86L6woMXKcCnRohxHI9A7x7/YGfcHWcbDZRrpJpXXyfaVqot+U1kb6uNslrE/kbj6oWtoHGKrInEkaSim1Q==" algorithmName="SHA-512" password="E4BF"/>
  <autoFilter ref="C81:K10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1/721171808"/>
    <hyperlink ref="F88" r:id="rId2" display="https://podminky.urs.cz/item/CS_URS_2024_01/721171809"/>
    <hyperlink ref="F90" r:id="rId3" display="https://podminky.urs.cz/item/CS_URS_2024_01/721171915"/>
    <hyperlink ref="F92" r:id="rId4" display="https://podminky.urs.cz/item/CS_URS_2024_01/721171916"/>
    <hyperlink ref="F94" r:id="rId5" display="https://podminky.urs.cz/item/CS_URS_2022_01/721171917"/>
    <hyperlink ref="F96" r:id="rId6" display="https://podminky.urs.cz/item/CS_URS_2024_01/721174006"/>
    <hyperlink ref="F98" r:id="rId7" display="https://podminky.urs.cz/item/CS_URS_2021_01/721174025"/>
    <hyperlink ref="F100" r:id="rId8" display="https://podminky.urs.cz/item/CS_URS_2024_01/721910922"/>
    <hyperlink ref="F103" r:id="rId9" display="https://podminky.urs.cz/item/CS_URS_2024_01/725114911"/>
    <hyperlink ref="F105" r:id="rId10" display="https://podminky.urs.cz/item/CS_URS_2024_01/725114912"/>
    <hyperlink ref="F107" r:id="rId11" display="https://podminky.urs.cz/item/CS_URS_2021_02/99872520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3"/>
      <c r="AT3" s="20" t="s">
        <v>82</v>
      </c>
    </row>
    <row r="4" s="1" customFormat="1" ht="24.96" customHeight="1">
      <c r="B4" s="23"/>
      <c r="D4" s="133" t="s">
        <v>98</v>
      </c>
      <c r="L4" s="23"/>
      <c r="M4" s="13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35" t="s">
        <v>16</v>
      </c>
      <c r="L6" s="23"/>
    </row>
    <row r="7" s="1" customFormat="1" ht="16.5" customHeight="1">
      <c r="B7" s="23"/>
      <c r="E7" s="136" t="str">
        <f>'Rekapitulace zakázky'!K6</f>
        <v>Sanace vlhkosti objektu gymnázia Příční 16, Brno</v>
      </c>
      <c r="F7" s="135"/>
      <c r="G7" s="135"/>
      <c r="H7" s="135"/>
      <c r="L7" s="23"/>
    </row>
    <row r="8" s="2" customFormat="1" ht="12" customHeight="1">
      <c r="A8" s="41"/>
      <c r="B8" s="47"/>
      <c r="C8" s="41"/>
      <c r="D8" s="135" t="s">
        <v>99</v>
      </c>
      <c r="E8" s="41"/>
      <c r="F8" s="41"/>
      <c r="G8" s="41"/>
      <c r="H8" s="41"/>
      <c r="I8" s="41"/>
      <c r="J8" s="41"/>
      <c r="K8" s="41"/>
      <c r="L8" s="13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38" t="s">
        <v>1133</v>
      </c>
      <c r="F9" s="41"/>
      <c r="G9" s="41"/>
      <c r="H9" s="41"/>
      <c r="I9" s="41"/>
      <c r="J9" s="41"/>
      <c r="K9" s="41"/>
      <c r="L9" s="13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3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35" t="s">
        <v>18</v>
      </c>
      <c r="E11" s="41"/>
      <c r="F11" s="139" t="s">
        <v>19</v>
      </c>
      <c r="G11" s="41"/>
      <c r="H11" s="41"/>
      <c r="I11" s="135" t="s">
        <v>20</v>
      </c>
      <c r="J11" s="139" t="s">
        <v>19</v>
      </c>
      <c r="K11" s="41"/>
      <c r="L11" s="13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35" t="s">
        <v>21</v>
      </c>
      <c r="E12" s="41"/>
      <c r="F12" s="139" t="s">
        <v>35</v>
      </c>
      <c r="G12" s="41"/>
      <c r="H12" s="41"/>
      <c r="I12" s="135" t="s">
        <v>23</v>
      </c>
      <c r="J12" s="140" t="str">
        <f>'Rekapitulace zakázky'!AN8</f>
        <v>21. 4. 2024</v>
      </c>
      <c r="K12" s="41"/>
      <c r="L12" s="13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3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35" t="s">
        <v>25</v>
      </c>
      <c r="E14" s="41"/>
      <c r="F14" s="41"/>
      <c r="G14" s="41"/>
      <c r="H14" s="41"/>
      <c r="I14" s="135" t="s">
        <v>26</v>
      </c>
      <c r="J14" s="139" t="s">
        <v>19</v>
      </c>
      <c r="K14" s="41"/>
      <c r="L14" s="13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9" t="s">
        <v>35</v>
      </c>
      <c r="F15" s="41"/>
      <c r="G15" s="41"/>
      <c r="H15" s="41"/>
      <c r="I15" s="135" t="s">
        <v>28</v>
      </c>
      <c r="J15" s="139" t="s">
        <v>19</v>
      </c>
      <c r="K15" s="41"/>
      <c r="L15" s="13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3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35" t="s">
        <v>29</v>
      </c>
      <c r="E17" s="41"/>
      <c r="F17" s="41"/>
      <c r="G17" s="41"/>
      <c r="H17" s="41"/>
      <c r="I17" s="135" t="s">
        <v>26</v>
      </c>
      <c r="J17" s="36" t="str">
        <f>'Rekapitulace zakázky'!AN13</f>
        <v>Vyplň údaj</v>
      </c>
      <c r="K17" s="41"/>
      <c r="L17" s="13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zakázky'!E14</f>
        <v>Vyplň údaj</v>
      </c>
      <c r="F18" s="139"/>
      <c r="G18" s="139"/>
      <c r="H18" s="139"/>
      <c r="I18" s="135" t="s">
        <v>28</v>
      </c>
      <c r="J18" s="36" t="str">
        <f>'Rekapitulace zakázky'!AN14</f>
        <v>Vyplň údaj</v>
      </c>
      <c r="K18" s="41"/>
      <c r="L18" s="13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3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35" t="s">
        <v>31</v>
      </c>
      <c r="E20" s="41"/>
      <c r="F20" s="41"/>
      <c r="G20" s="41"/>
      <c r="H20" s="41"/>
      <c r="I20" s="135" t="s">
        <v>26</v>
      </c>
      <c r="J20" s="139" t="s">
        <v>19</v>
      </c>
      <c r="K20" s="41"/>
      <c r="L20" s="13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9" t="s">
        <v>35</v>
      </c>
      <c r="F21" s="41"/>
      <c r="G21" s="41"/>
      <c r="H21" s="41"/>
      <c r="I21" s="135" t="s">
        <v>28</v>
      </c>
      <c r="J21" s="139" t="s">
        <v>19</v>
      </c>
      <c r="K21" s="41"/>
      <c r="L21" s="13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3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35" t="s">
        <v>34</v>
      </c>
      <c r="E23" s="41"/>
      <c r="F23" s="41"/>
      <c r="G23" s="41"/>
      <c r="H23" s="41"/>
      <c r="I23" s="135" t="s">
        <v>26</v>
      </c>
      <c r="J23" s="139" t="s">
        <v>19</v>
      </c>
      <c r="K23" s="41"/>
      <c r="L23" s="13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9" t="s">
        <v>35</v>
      </c>
      <c r="F24" s="41"/>
      <c r="G24" s="41"/>
      <c r="H24" s="41"/>
      <c r="I24" s="135" t="s">
        <v>28</v>
      </c>
      <c r="J24" s="139" t="s">
        <v>19</v>
      </c>
      <c r="K24" s="41"/>
      <c r="L24" s="13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3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35" t="s">
        <v>36</v>
      </c>
      <c r="E26" s="41"/>
      <c r="F26" s="41"/>
      <c r="G26" s="41"/>
      <c r="H26" s="41"/>
      <c r="I26" s="41"/>
      <c r="J26" s="41"/>
      <c r="K26" s="41"/>
      <c r="L26" s="13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3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45"/>
      <c r="E29" s="145"/>
      <c r="F29" s="145"/>
      <c r="G29" s="145"/>
      <c r="H29" s="145"/>
      <c r="I29" s="145"/>
      <c r="J29" s="145"/>
      <c r="K29" s="145"/>
      <c r="L29" s="13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46" t="s">
        <v>38</v>
      </c>
      <c r="E30" s="41"/>
      <c r="F30" s="41"/>
      <c r="G30" s="41"/>
      <c r="H30" s="41"/>
      <c r="I30" s="41"/>
      <c r="J30" s="147">
        <f>ROUND(J85, 2)</f>
        <v>0</v>
      </c>
      <c r="K30" s="41"/>
      <c r="L30" s="13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45"/>
      <c r="E31" s="145"/>
      <c r="F31" s="145"/>
      <c r="G31" s="145"/>
      <c r="H31" s="145"/>
      <c r="I31" s="145"/>
      <c r="J31" s="145"/>
      <c r="K31" s="145"/>
      <c r="L31" s="13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48" t="s">
        <v>40</v>
      </c>
      <c r="G32" s="41"/>
      <c r="H32" s="41"/>
      <c r="I32" s="148" t="s">
        <v>39</v>
      </c>
      <c r="J32" s="148" t="s">
        <v>41</v>
      </c>
      <c r="K32" s="41"/>
      <c r="L32" s="13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49" t="s">
        <v>42</v>
      </c>
      <c r="E33" s="135" t="s">
        <v>43</v>
      </c>
      <c r="F33" s="150">
        <f>ROUND((SUM(BE85:BE137)),  2)</f>
        <v>0</v>
      </c>
      <c r="G33" s="41"/>
      <c r="H33" s="41"/>
      <c r="I33" s="151">
        <v>0.20999999999999999</v>
      </c>
      <c r="J33" s="150">
        <f>ROUND(((SUM(BE85:BE137))*I33),  2)</f>
        <v>0</v>
      </c>
      <c r="K33" s="41"/>
      <c r="L33" s="13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35" t="s">
        <v>44</v>
      </c>
      <c r="F34" s="150">
        <f>ROUND((SUM(BF85:BF137)),  2)</f>
        <v>0</v>
      </c>
      <c r="G34" s="41"/>
      <c r="H34" s="41"/>
      <c r="I34" s="151">
        <v>0.12</v>
      </c>
      <c r="J34" s="150">
        <f>ROUND(((SUM(BF85:BF137))*I34),  2)</f>
        <v>0</v>
      </c>
      <c r="K34" s="41"/>
      <c r="L34" s="13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35" t="s">
        <v>45</v>
      </c>
      <c r="F35" s="150">
        <f>ROUND((SUM(BG85:BG137)),  2)</f>
        <v>0</v>
      </c>
      <c r="G35" s="41"/>
      <c r="H35" s="41"/>
      <c r="I35" s="151">
        <v>0.20999999999999999</v>
      </c>
      <c r="J35" s="150">
        <f>0</f>
        <v>0</v>
      </c>
      <c r="K35" s="41"/>
      <c r="L35" s="13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35" t="s">
        <v>46</v>
      </c>
      <c r="F36" s="150">
        <f>ROUND((SUM(BH85:BH137)),  2)</f>
        <v>0</v>
      </c>
      <c r="G36" s="41"/>
      <c r="H36" s="41"/>
      <c r="I36" s="151">
        <v>0.12</v>
      </c>
      <c r="J36" s="150">
        <f>0</f>
        <v>0</v>
      </c>
      <c r="K36" s="41"/>
      <c r="L36" s="13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35" t="s">
        <v>47</v>
      </c>
      <c r="F37" s="150">
        <f>ROUND((SUM(BI85:BI137)),  2)</f>
        <v>0</v>
      </c>
      <c r="G37" s="41"/>
      <c r="H37" s="41"/>
      <c r="I37" s="151">
        <v>0</v>
      </c>
      <c r="J37" s="150">
        <f>0</f>
        <v>0</v>
      </c>
      <c r="K37" s="41"/>
      <c r="L37" s="13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3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101</v>
      </c>
      <c r="D45" s="43"/>
      <c r="E45" s="43"/>
      <c r="F45" s="43"/>
      <c r="G45" s="43"/>
      <c r="H45" s="43"/>
      <c r="I45" s="43"/>
      <c r="J45" s="43"/>
      <c r="K45" s="43"/>
      <c r="L45" s="13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3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3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16.5" customHeight="1">
      <c r="A48" s="41"/>
      <c r="B48" s="42"/>
      <c r="C48" s="43"/>
      <c r="D48" s="43"/>
      <c r="E48" s="163" t="str">
        <f>E7</f>
        <v>Sanace vlhkosti objektu gymnázia Příční 16, Brno</v>
      </c>
      <c r="F48" s="35"/>
      <c r="G48" s="35"/>
      <c r="H48" s="35"/>
      <c r="I48" s="43"/>
      <c r="J48" s="43"/>
      <c r="K48" s="43"/>
      <c r="L48" s="13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99</v>
      </c>
      <c r="D49" s="43"/>
      <c r="E49" s="43"/>
      <c r="F49" s="43"/>
      <c r="G49" s="43"/>
      <c r="H49" s="43"/>
      <c r="I49" s="43"/>
      <c r="J49" s="43"/>
      <c r="K49" s="43"/>
      <c r="L49" s="13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ZTI-5 - B-MINIMAL - OPRAVA HAVARIJNÍCH MÍST KANALIZACE (MODRÁ ZÓNA B)</v>
      </c>
      <c r="F50" s="43"/>
      <c r="G50" s="43"/>
      <c r="H50" s="43"/>
      <c r="I50" s="43"/>
      <c r="J50" s="43"/>
      <c r="K50" s="43"/>
      <c r="L50" s="13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3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 xml:space="preserve"> </v>
      </c>
      <c r="G52" s="43"/>
      <c r="H52" s="43"/>
      <c r="I52" s="35" t="s">
        <v>23</v>
      </c>
      <c r="J52" s="75" t="str">
        <f>IF(J12="","",J12)</f>
        <v>21. 4. 2024</v>
      </c>
      <c r="K52" s="43"/>
      <c r="L52" s="13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3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 xml:space="preserve"> </v>
      </c>
      <c r="G54" s="43"/>
      <c r="H54" s="43"/>
      <c r="I54" s="35" t="s">
        <v>31</v>
      </c>
      <c r="J54" s="39" t="str">
        <f>E21</f>
        <v xml:space="preserve"> </v>
      </c>
      <c r="K54" s="43"/>
      <c r="L54" s="13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34</v>
      </c>
      <c r="J55" s="39" t="str">
        <f>E24</f>
        <v xml:space="preserve"> </v>
      </c>
      <c r="K55" s="43"/>
      <c r="L55" s="13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3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64" t="s">
        <v>102</v>
      </c>
      <c r="D57" s="165"/>
      <c r="E57" s="165"/>
      <c r="F57" s="165"/>
      <c r="G57" s="165"/>
      <c r="H57" s="165"/>
      <c r="I57" s="165"/>
      <c r="J57" s="166" t="s">
        <v>103</v>
      </c>
      <c r="K57" s="165"/>
      <c r="L57" s="13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3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67" t="s">
        <v>70</v>
      </c>
      <c r="D59" s="43"/>
      <c r="E59" s="43"/>
      <c r="F59" s="43"/>
      <c r="G59" s="43"/>
      <c r="H59" s="43"/>
      <c r="I59" s="43"/>
      <c r="J59" s="105">
        <f>J85</f>
        <v>0</v>
      </c>
      <c r="K59" s="43"/>
      <c r="L59" s="13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104</v>
      </c>
    </row>
    <row r="60" s="9" customFormat="1" ht="24.96" customHeight="1">
      <c r="A60" s="9"/>
      <c r="B60" s="168"/>
      <c r="C60" s="169"/>
      <c r="D60" s="170" t="s">
        <v>173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17"/>
      <c r="C61" s="218"/>
      <c r="D61" s="219" t="s">
        <v>1010</v>
      </c>
      <c r="E61" s="220"/>
      <c r="F61" s="220"/>
      <c r="G61" s="220"/>
      <c r="H61" s="220"/>
      <c r="I61" s="220"/>
      <c r="J61" s="221">
        <f>J115</f>
        <v>0</v>
      </c>
      <c r="K61" s="218"/>
      <c r="L61" s="22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17"/>
      <c r="C62" s="218"/>
      <c r="D62" s="219" t="s">
        <v>1134</v>
      </c>
      <c r="E62" s="220"/>
      <c r="F62" s="220"/>
      <c r="G62" s="220"/>
      <c r="H62" s="220"/>
      <c r="I62" s="220"/>
      <c r="J62" s="221">
        <f>J124</f>
        <v>0</v>
      </c>
      <c r="K62" s="218"/>
      <c r="L62" s="22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17"/>
      <c r="C63" s="218"/>
      <c r="D63" s="219" t="s">
        <v>1014</v>
      </c>
      <c r="E63" s="220"/>
      <c r="F63" s="220"/>
      <c r="G63" s="220"/>
      <c r="H63" s="220"/>
      <c r="I63" s="220"/>
      <c r="J63" s="221">
        <f>J129</f>
        <v>0</v>
      </c>
      <c r="K63" s="218"/>
      <c r="L63" s="22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9" customFormat="1" ht="24.96" customHeight="1">
      <c r="A64" s="9"/>
      <c r="B64" s="168"/>
      <c r="C64" s="169"/>
      <c r="D64" s="170" t="s">
        <v>178</v>
      </c>
      <c r="E64" s="171"/>
      <c r="F64" s="171"/>
      <c r="G64" s="171"/>
      <c r="H64" s="171"/>
      <c r="I64" s="171"/>
      <c r="J64" s="172">
        <f>J134</f>
        <v>0</v>
      </c>
      <c r="K64" s="169"/>
      <c r="L64" s="173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2" customFormat="1" ht="19.92" customHeight="1">
      <c r="A65" s="12"/>
      <c r="B65" s="217"/>
      <c r="C65" s="218"/>
      <c r="D65" s="219" t="s">
        <v>1080</v>
      </c>
      <c r="E65" s="220"/>
      <c r="F65" s="220"/>
      <c r="G65" s="220"/>
      <c r="H65" s="220"/>
      <c r="I65" s="220"/>
      <c r="J65" s="221">
        <f>J135</f>
        <v>0</v>
      </c>
      <c r="K65" s="218"/>
      <c r="L65" s="22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3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3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107</v>
      </c>
      <c r="D72" s="43"/>
      <c r="E72" s="43"/>
      <c r="F72" s="43"/>
      <c r="G72" s="43"/>
      <c r="H72" s="43"/>
      <c r="I72" s="43"/>
      <c r="J72" s="43"/>
      <c r="K72" s="43"/>
      <c r="L72" s="13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3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3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163" t="str">
        <f>E7</f>
        <v>Sanace vlhkosti objektu gymnázia Příční 16, Brno</v>
      </c>
      <c r="F75" s="35"/>
      <c r="G75" s="35"/>
      <c r="H75" s="35"/>
      <c r="I75" s="43"/>
      <c r="J75" s="43"/>
      <c r="K75" s="43"/>
      <c r="L75" s="13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2" customHeight="1">
      <c r="A76" s="41"/>
      <c r="B76" s="42"/>
      <c r="C76" s="35" t="s">
        <v>99</v>
      </c>
      <c r="D76" s="43"/>
      <c r="E76" s="43"/>
      <c r="F76" s="43"/>
      <c r="G76" s="43"/>
      <c r="H76" s="43"/>
      <c r="I76" s="43"/>
      <c r="J76" s="43"/>
      <c r="K76" s="43"/>
      <c r="L76" s="13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30" customHeight="1">
      <c r="A77" s="41"/>
      <c r="B77" s="42"/>
      <c r="C77" s="43"/>
      <c r="D77" s="43"/>
      <c r="E77" s="72" t="str">
        <f>E9</f>
        <v>ZTI-5 - B-MINIMAL - OPRAVA HAVARIJNÍCH MÍST KANALIZACE (MODRÁ ZÓNA B)</v>
      </c>
      <c r="F77" s="43"/>
      <c r="G77" s="43"/>
      <c r="H77" s="43"/>
      <c r="I77" s="43"/>
      <c r="J77" s="43"/>
      <c r="K77" s="43"/>
      <c r="L77" s="13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3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5" t="s">
        <v>21</v>
      </c>
      <c r="D79" s="43"/>
      <c r="E79" s="43"/>
      <c r="F79" s="30" t="str">
        <f>F12</f>
        <v xml:space="preserve"> </v>
      </c>
      <c r="G79" s="43"/>
      <c r="H79" s="43"/>
      <c r="I79" s="35" t="s">
        <v>23</v>
      </c>
      <c r="J79" s="75" t="str">
        <f>IF(J12="","",J12)</f>
        <v>21. 4. 2024</v>
      </c>
      <c r="K79" s="43"/>
      <c r="L79" s="13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3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5.15" customHeight="1">
      <c r="A81" s="41"/>
      <c r="B81" s="42"/>
      <c r="C81" s="35" t="s">
        <v>25</v>
      </c>
      <c r="D81" s="43"/>
      <c r="E81" s="43"/>
      <c r="F81" s="30" t="str">
        <f>E15</f>
        <v xml:space="preserve"> </v>
      </c>
      <c r="G81" s="43"/>
      <c r="H81" s="43"/>
      <c r="I81" s="35" t="s">
        <v>31</v>
      </c>
      <c r="J81" s="39" t="str">
        <f>E21</f>
        <v xml:space="preserve"> </v>
      </c>
      <c r="K81" s="43"/>
      <c r="L81" s="13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5.15" customHeight="1">
      <c r="A82" s="41"/>
      <c r="B82" s="42"/>
      <c r="C82" s="35" t="s">
        <v>29</v>
      </c>
      <c r="D82" s="43"/>
      <c r="E82" s="43"/>
      <c r="F82" s="30" t="str">
        <f>IF(E18="","",E18)</f>
        <v>Vyplň údaj</v>
      </c>
      <c r="G82" s="43"/>
      <c r="H82" s="43"/>
      <c r="I82" s="35" t="s">
        <v>34</v>
      </c>
      <c r="J82" s="39" t="str">
        <f>E24</f>
        <v xml:space="preserve"> </v>
      </c>
      <c r="K82" s="43"/>
      <c r="L82" s="13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0.32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3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10" customFormat="1" ht="29.28" customHeight="1">
      <c r="A84" s="174"/>
      <c r="B84" s="175"/>
      <c r="C84" s="176" t="s">
        <v>108</v>
      </c>
      <c r="D84" s="177" t="s">
        <v>57</v>
      </c>
      <c r="E84" s="177" t="s">
        <v>53</v>
      </c>
      <c r="F84" s="177" t="s">
        <v>54</v>
      </c>
      <c r="G84" s="177" t="s">
        <v>109</v>
      </c>
      <c r="H84" s="177" t="s">
        <v>110</v>
      </c>
      <c r="I84" s="177" t="s">
        <v>111</v>
      </c>
      <c r="J84" s="177" t="s">
        <v>103</v>
      </c>
      <c r="K84" s="178" t="s">
        <v>112</v>
      </c>
      <c r="L84" s="179"/>
      <c r="M84" s="95" t="s">
        <v>19</v>
      </c>
      <c r="N84" s="96" t="s">
        <v>42</v>
      </c>
      <c r="O84" s="96" t="s">
        <v>113</v>
      </c>
      <c r="P84" s="96" t="s">
        <v>114</v>
      </c>
      <c r="Q84" s="96" t="s">
        <v>115</v>
      </c>
      <c r="R84" s="96" t="s">
        <v>116</v>
      </c>
      <c r="S84" s="96" t="s">
        <v>117</v>
      </c>
      <c r="T84" s="97" t="s">
        <v>118</v>
      </c>
      <c r="U84" s="174"/>
      <c r="V84" s="174"/>
      <c r="W84" s="174"/>
      <c r="X84" s="174"/>
      <c r="Y84" s="174"/>
      <c r="Z84" s="174"/>
      <c r="AA84" s="174"/>
      <c r="AB84" s="174"/>
      <c r="AC84" s="174"/>
      <c r="AD84" s="174"/>
      <c r="AE84" s="174"/>
    </row>
    <row r="85" s="2" customFormat="1" ht="22.8" customHeight="1">
      <c r="A85" s="41"/>
      <c r="B85" s="42"/>
      <c r="C85" s="102" t="s">
        <v>119</v>
      </c>
      <c r="D85" s="43"/>
      <c r="E85" s="43"/>
      <c r="F85" s="43"/>
      <c r="G85" s="43"/>
      <c r="H85" s="43"/>
      <c r="I85" s="43"/>
      <c r="J85" s="180">
        <f>BK85</f>
        <v>0</v>
      </c>
      <c r="K85" s="43"/>
      <c r="L85" s="47"/>
      <c r="M85" s="98"/>
      <c r="N85" s="181"/>
      <c r="O85" s="99"/>
      <c r="P85" s="182">
        <f>P86+P134</f>
        <v>0</v>
      </c>
      <c r="Q85" s="99"/>
      <c r="R85" s="182">
        <f>R86+R134</f>
        <v>0.97267999999999988</v>
      </c>
      <c r="S85" s="99"/>
      <c r="T85" s="183">
        <f>T86+T134</f>
        <v>0.13350000000000001</v>
      </c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T85" s="20" t="s">
        <v>71</v>
      </c>
      <c r="AU85" s="20" t="s">
        <v>104</v>
      </c>
      <c r="BK85" s="184">
        <f>BK86+BK134</f>
        <v>0</v>
      </c>
    </row>
    <row r="86" s="11" customFormat="1" ht="25.92" customHeight="1">
      <c r="A86" s="11"/>
      <c r="B86" s="185"/>
      <c r="C86" s="186"/>
      <c r="D86" s="187" t="s">
        <v>71</v>
      </c>
      <c r="E86" s="188" t="s">
        <v>180</v>
      </c>
      <c r="F86" s="188" t="s">
        <v>181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P87+SUM(P88:P115)+P124+P129</f>
        <v>0</v>
      </c>
      <c r="Q86" s="193"/>
      <c r="R86" s="194">
        <f>R87+SUM(R88:R115)+R124+R129</f>
        <v>0.97267999999999988</v>
      </c>
      <c r="S86" s="193"/>
      <c r="T86" s="195">
        <f>T87+SUM(T88:T115)+T124+T129</f>
        <v>0</v>
      </c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R86" s="196" t="s">
        <v>80</v>
      </c>
      <c r="AT86" s="197" t="s">
        <v>71</v>
      </c>
      <c r="AU86" s="197" t="s">
        <v>72</v>
      </c>
      <c r="AY86" s="196" t="s">
        <v>123</v>
      </c>
      <c r="BK86" s="198">
        <f>BK87+SUM(BK88:BK115)+BK124+BK129</f>
        <v>0</v>
      </c>
    </row>
    <row r="87" s="2" customFormat="1" ht="49.05" customHeight="1">
      <c r="A87" s="41"/>
      <c r="B87" s="42"/>
      <c r="C87" s="199" t="s">
        <v>80</v>
      </c>
      <c r="D87" s="199" t="s">
        <v>124</v>
      </c>
      <c r="E87" s="200" t="s">
        <v>1135</v>
      </c>
      <c r="F87" s="201" t="s">
        <v>1136</v>
      </c>
      <c r="G87" s="202" t="s">
        <v>284</v>
      </c>
      <c r="H87" s="203">
        <v>1.28</v>
      </c>
      <c r="I87" s="204"/>
      <c r="J87" s="205">
        <f>ROUND(I87*H87,2)</f>
        <v>0</v>
      </c>
      <c r="K87" s="201" t="s">
        <v>1102</v>
      </c>
      <c r="L87" s="47"/>
      <c r="M87" s="206" t="s">
        <v>19</v>
      </c>
      <c r="N87" s="207" t="s">
        <v>43</v>
      </c>
      <c r="O87" s="87"/>
      <c r="P87" s="208">
        <f>O87*H87</f>
        <v>0</v>
      </c>
      <c r="Q87" s="208">
        <v>0</v>
      </c>
      <c r="R87" s="208">
        <f>Q87*H87</f>
        <v>0</v>
      </c>
      <c r="S87" s="208">
        <v>0</v>
      </c>
      <c r="T87" s="209">
        <f>S87*H87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R87" s="210" t="s">
        <v>122</v>
      </c>
      <c r="AT87" s="210" t="s">
        <v>124</v>
      </c>
      <c r="AU87" s="210" t="s">
        <v>80</v>
      </c>
      <c r="AY87" s="20" t="s">
        <v>123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20" t="s">
        <v>80</v>
      </c>
      <c r="BK87" s="211">
        <f>ROUND(I87*H87,2)</f>
        <v>0</v>
      </c>
      <c r="BL87" s="20" t="s">
        <v>122</v>
      </c>
      <c r="BM87" s="210" t="s">
        <v>1137</v>
      </c>
    </row>
    <row r="88" s="2" customFormat="1">
      <c r="A88" s="41"/>
      <c r="B88" s="42"/>
      <c r="C88" s="43"/>
      <c r="D88" s="259" t="s">
        <v>255</v>
      </c>
      <c r="E88" s="43"/>
      <c r="F88" s="260" t="s">
        <v>1138</v>
      </c>
      <c r="G88" s="43"/>
      <c r="H88" s="43"/>
      <c r="I88" s="261"/>
      <c r="J88" s="43"/>
      <c r="K88" s="43"/>
      <c r="L88" s="47"/>
      <c r="M88" s="265"/>
      <c r="N88" s="266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255</v>
      </c>
      <c r="AU88" s="20" t="s">
        <v>80</v>
      </c>
    </row>
    <row r="89" s="14" customFormat="1">
      <c r="A89" s="14"/>
      <c r="B89" s="236"/>
      <c r="C89" s="237"/>
      <c r="D89" s="227" t="s">
        <v>187</v>
      </c>
      <c r="E89" s="238" t="s">
        <v>19</v>
      </c>
      <c r="F89" s="239" t="s">
        <v>1139</v>
      </c>
      <c r="G89" s="237"/>
      <c r="H89" s="240">
        <v>1.28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6" t="s">
        <v>187</v>
      </c>
      <c r="AU89" s="246" t="s">
        <v>80</v>
      </c>
      <c r="AV89" s="14" t="s">
        <v>82</v>
      </c>
      <c r="AW89" s="14" t="s">
        <v>33</v>
      </c>
      <c r="AX89" s="14" t="s">
        <v>80</v>
      </c>
      <c r="AY89" s="246" t="s">
        <v>123</v>
      </c>
    </row>
    <row r="90" s="2" customFormat="1" ht="62.7" customHeight="1">
      <c r="A90" s="41"/>
      <c r="B90" s="42"/>
      <c r="C90" s="199" t="s">
        <v>82</v>
      </c>
      <c r="D90" s="199" t="s">
        <v>124</v>
      </c>
      <c r="E90" s="200" t="s">
        <v>760</v>
      </c>
      <c r="F90" s="201" t="s">
        <v>761</v>
      </c>
      <c r="G90" s="202" t="s">
        <v>284</v>
      </c>
      <c r="H90" s="203">
        <v>0.47999999999999998</v>
      </c>
      <c r="I90" s="204"/>
      <c r="J90" s="205">
        <f>ROUND(I90*H90,2)</f>
        <v>0</v>
      </c>
      <c r="K90" s="201" t="s">
        <v>1102</v>
      </c>
      <c r="L90" s="47"/>
      <c r="M90" s="206" t="s">
        <v>19</v>
      </c>
      <c r="N90" s="207" t="s">
        <v>43</v>
      </c>
      <c r="O90" s="87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10" t="s">
        <v>122</v>
      </c>
      <c r="AT90" s="210" t="s">
        <v>124</v>
      </c>
      <c r="AU90" s="210" t="s">
        <v>80</v>
      </c>
      <c r="AY90" s="20" t="s">
        <v>123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20" t="s">
        <v>80</v>
      </c>
      <c r="BK90" s="211">
        <f>ROUND(I90*H90,2)</f>
        <v>0</v>
      </c>
      <c r="BL90" s="20" t="s">
        <v>122</v>
      </c>
      <c r="BM90" s="210" t="s">
        <v>1140</v>
      </c>
    </row>
    <row r="91" s="2" customFormat="1">
      <c r="A91" s="41"/>
      <c r="B91" s="42"/>
      <c r="C91" s="43"/>
      <c r="D91" s="259" t="s">
        <v>255</v>
      </c>
      <c r="E91" s="43"/>
      <c r="F91" s="260" t="s">
        <v>1141</v>
      </c>
      <c r="G91" s="43"/>
      <c r="H91" s="43"/>
      <c r="I91" s="261"/>
      <c r="J91" s="43"/>
      <c r="K91" s="43"/>
      <c r="L91" s="47"/>
      <c r="M91" s="265"/>
      <c r="N91" s="266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255</v>
      </c>
      <c r="AU91" s="20" t="s">
        <v>80</v>
      </c>
    </row>
    <row r="92" s="2" customFormat="1" ht="44.25" customHeight="1">
      <c r="A92" s="41"/>
      <c r="B92" s="42"/>
      <c r="C92" s="199" t="s">
        <v>133</v>
      </c>
      <c r="D92" s="199" t="s">
        <v>124</v>
      </c>
      <c r="E92" s="200" t="s">
        <v>1142</v>
      </c>
      <c r="F92" s="201" t="s">
        <v>1143</v>
      </c>
      <c r="G92" s="202" t="s">
        <v>519</v>
      </c>
      <c r="H92" s="203">
        <v>0.95999999999999996</v>
      </c>
      <c r="I92" s="204"/>
      <c r="J92" s="205">
        <f>ROUND(I92*H92,2)</f>
        <v>0</v>
      </c>
      <c r="K92" s="201" t="s">
        <v>1111</v>
      </c>
      <c r="L92" s="47"/>
      <c r="M92" s="206" t="s">
        <v>19</v>
      </c>
      <c r="N92" s="207" t="s">
        <v>43</v>
      </c>
      <c r="O92" s="87"/>
      <c r="P92" s="208">
        <f>O92*H92</f>
        <v>0</v>
      </c>
      <c r="Q92" s="208">
        <v>0</v>
      </c>
      <c r="R92" s="208">
        <f>Q92*H92</f>
        <v>0</v>
      </c>
      <c r="S92" s="208">
        <v>0</v>
      </c>
      <c r="T92" s="209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10" t="s">
        <v>122</v>
      </c>
      <c r="AT92" s="210" t="s">
        <v>124</v>
      </c>
      <c r="AU92" s="210" t="s">
        <v>80</v>
      </c>
      <c r="AY92" s="20" t="s">
        <v>123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20" t="s">
        <v>80</v>
      </c>
      <c r="BK92" s="211">
        <f>ROUND(I92*H92,2)</f>
        <v>0</v>
      </c>
      <c r="BL92" s="20" t="s">
        <v>122</v>
      </c>
      <c r="BM92" s="210" t="s">
        <v>1144</v>
      </c>
    </row>
    <row r="93" s="2" customFormat="1">
      <c r="A93" s="41"/>
      <c r="B93" s="42"/>
      <c r="C93" s="43"/>
      <c r="D93" s="259" t="s">
        <v>255</v>
      </c>
      <c r="E93" s="43"/>
      <c r="F93" s="260" t="s">
        <v>1145</v>
      </c>
      <c r="G93" s="43"/>
      <c r="H93" s="43"/>
      <c r="I93" s="261"/>
      <c r="J93" s="43"/>
      <c r="K93" s="43"/>
      <c r="L93" s="47"/>
      <c r="M93" s="265"/>
      <c r="N93" s="266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255</v>
      </c>
      <c r="AU93" s="20" t="s">
        <v>80</v>
      </c>
    </row>
    <row r="94" s="14" customFormat="1">
      <c r="A94" s="14"/>
      <c r="B94" s="236"/>
      <c r="C94" s="237"/>
      <c r="D94" s="227" t="s">
        <v>187</v>
      </c>
      <c r="E94" s="238" t="s">
        <v>19</v>
      </c>
      <c r="F94" s="239" t="s">
        <v>1146</v>
      </c>
      <c r="G94" s="237"/>
      <c r="H94" s="240">
        <v>0.95999999999999996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187</v>
      </c>
      <c r="AU94" s="246" t="s">
        <v>80</v>
      </c>
      <c r="AV94" s="14" t="s">
        <v>82</v>
      </c>
      <c r="AW94" s="14" t="s">
        <v>33</v>
      </c>
      <c r="AX94" s="14" t="s">
        <v>80</v>
      </c>
      <c r="AY94" s="246" t="s">
        <v>123</v>
      </c>
    </row>
    <row r="95" s="2" customFormat="1" ht="37.8" customHeight="1">
      <c r="A95" s="41"/>
      <c r="B95" s="42"/>
      <c r="C95" s="199" t="s">
        <v>122</v>
      </c>
      <c r="D95" s="199" t="s">
        <v>124</v>
      </c>
      <c r="E95" s="200" t="s">
        <v>775</v>
      </c>
      <c r="F95" s="201" t="s">
        <v>776</v>
      </c>
      <c r="G95" s="202" t="s">
        <v>284</v>
      </c>
      <c r="H95" s="203">
        <v>0.47999999999999998</v>
      </c>
      <c r="I95" s="204"/>
      <c r="J95" s="205">
        <f>ROUND(I95*H95,2)</f>
        <v>0</v>
      </c>
      <c r="K95" s="201" t="s">
        <v>1102</v>
      </c>
      <c r="L95" s="47"/>
      <c r="M95" s="206" t="s">
        <v>19</v>
      </c>
      <c r="N95" s="207" t="s">
        <v>43</v>
      </c>
      <c r="O95" s="87"/>
      <c r="P95" s="208">
        <f>O95*H95</f>
        <v>0</v>
      </c>
      <c r="Q95" s="208">
        <v>0</v>
      </c>
      <c r="R95" s="208">
        <f>Q95*H95</f>
        <v>0</v>
      </c>
      <c r="S95" s="208">
        <v>0</v>
      </c>
      <c r="T95" s="209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10" t="s">
        <v>122</v>
      </c>
      <c r="AT95" s="210" t="s">
        <v>124</v>
      </c>
      <c r="AU95" s="210" t="s">
        <v>80</v>
      </c>
      <c r="AY95" s="20" t="s">
        <v>123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20" t="s">
        <v>80</v>
      </c>
      <c r="BK95" s="211">
        <f>ROUND(I95*H95,2)</f>
        <v>0</v>
      </c>
      <c r="BL95" s="20" t="s">
        <v>122</v>
      </c>
      <c r="BM95" s="210" t="s">
        <v>1147</v>
      </c>
    </row>
    <row r="96" s="2" customFormat="1">
      <c r="A96" s="41"/>
      <c r="B96" s="42"/>
      <c r="C96" s="43"/>
      <c r="D96" s="259" t="s">
        <v>255</v>
      </c>
      <c r="E96" s="43"/>
      <c r="F96" s="260" t="s">
        <v>1148</v>
      </c>
      <c r="G96" s="43"/>
      <c r="H96" s="43"/>
      <c r="I96" s="261"/>
      <c r="J96" s="43"/>
      <c r="K96" s="43"/>
      <c r="L96" s="47"/>
      <c r="M96" s="265"/>
      <c r="N96" s="266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255</v>
      </c>
      <c r="AU96" s="20" t="s">
        <v>80</v>
      </c>
    </row>
    <row r="97" s="2" customFormat="1" ht="44.25" customHeight="1">
      <c r="A97" s="41"/>
      <c r="B97" s="42"/>
      <c r="C97" s="199" t="s">
        <v>140</v>
      </c>
      <c r="D97" s="199" t="s">
        <v>124</v>
      </c>
      <c r="E97" s="200" t="s">
        <v>780</v>
      </c>
      <c r="F97" s="201" t="s">
        <v>781</v>
      </c>
      <c r="G97" s="202" t="s">
        <v>284</v>
      </c>
      <c r="H97" s="203">
        <v>0.64000000000000001</v>
      </c>
      <c r="I97" s="204"/>
      <c r="J97" s="205">
        <f>ROUND(I97*H97,2)</f>
        <v>0</v>
      </c>
      <c r="K97" s="201" t="s">
        <v>1111</v>
      </c>
      <c r="L97" s="47"/>
      <c r="M97" s="206" t="s">
        <v>19</v>
      </c>
      <c r="N97" s="207" t="s">
        <v>43</v>
      </c>
      <c r="O97" s="87"/>
      <c r="P97" s="208">
        <f>O97*H97</f>
        <v>0</v>
      </c>
      <c r="Q97" s="208">
        <v>0</v>
      </c>
      <c r="R97" s="208">
        <f>Q97*H97</f>
        <v>0</v>
      </c>
      <c r="S97" s="208">
        <v>0</v>
      </c>
      <c r="T97" s="209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10" t="s">
        <v>122</v>
      </c>
      <c r="AT97" s="210" t="s">
        <v>124</v>
      </c>
      <c r="AU97" s="210" t="s">
        <v>80</v>
      </c>
      <c r="AY97" s="20" t="s">
        <v>123</v>
      </c>
      <c r="BE97" s="211">
        <f>IF(N97="základní",J97,0)</f>
        <v>0</v>
      </c>
      <c r="BF97" s="211">
        <f>IF(N97="snížená",J97,0)</f>
        <v>0</v>
      </c>
      <c r="BG97" s="211">
        <f>IF(N97="zákl. přenesená",J97,0)</f>
        <v>0</v>
      </c>
      <c r="BH97" s="211">
        <f>IF(N97="sníž. přenesená",J97,0)</f>
        <v>0</v>
      </c>
      <c r="BI97" s="211">
        <f>IF(N97="nulová",J97,0)</f>
        <v>0</v>
      </c>
      <c r="BJ97" s="20" t="s">
        <v>80</v>
      </c>
      <c r="BK97" s="211">
        <f>ROUND(I97*H97,2)</f>
        <v>0</v>
      </c>
      <c r="BL97" s="20" t="s">
        <v>122</v>
      </c>
      <c r="BM97" s="210" t="s">
        <v>1149</v>
      </c>
    </row>
    <row r="98" s="2" customFormat="1">
      <c r="A98" s="41"/>
      <c r="B98" s="42"/>
      <c r="C98" s="43"/>
      <c r="D98" s="259" t="s">
        <v>255</v>
      </c>
      <c r="E98" s="43"/>
      <c r="F98" s="260" t="s">
        <v>1150</v>
      </c>
      <c r="G98" s="43"/>
      <c r="H98" s="43"/>
      <c r="I98" s="261"/>
      <c r="J98" s="43"/>
      <c r="K98" s="43"/>
      <c r="L98" s="47"/>
      <c r="M98" s="265"/>
      <c r="N98" s="266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255</v>
      </c>
      <c r="AU98" s="20" t="s">
        <v>80</v>
      </c>
    </row>
    <row r="99" s="14" customFormat="1">
      <c r="A99" s="14"/>
      <c r="B99" s="236"/>
      <c r="C99" s="237"/>
      <c r="D99" s="227" t="s">
        <v>187</v>
      </c>
      <c r="E99" s="238" t="s">
        <v>19</v>
      </c>
      <c r="F99" s="239" t="s">
        <v>1151</v>
      </c>
      <c r="G99" s="237"/>
      <c r="H99" s="240">
        <v>0.64000000000000001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187</v>
      </c>
      <c r="AU99" s="246" t="s">
        <v>80</v>
      </c>
      <c r="AV99" s="14" t="s">
        <v>82</v>
      </c>
      <c r="AW99" s="14" t="s">
        <v>33</v>
      </c>
      <c r="AX99" s="14" t="s">
        <v>80</v>
      </c>
      <c r="AY99" s="246" t="s">
        <v>123</v>
      </c>
    </row>
    <row r="100" s="2" customFormat="1" ht="66.75" customHeight="1">
      <c r="A100" s="41"/>
      <c r="B100" s="42"/>
      <c r="C100" s="199" t="s">
        <v>144</v>
      </c>
      <c r="D100" s="199" t="s">
        <v>124</v>
      </c>
      <c r="E100" s="200" t="s">
        <v>1152</v>
      </c>
      <c r="F100" s="201" t="s">
        <v>1153</v>
      </c>
      <c r="G100" s="202" t="s">
        <v>284</v>
      </c>
      <c r="H100" s="203">
        <v>0.47999999999999998</v>
      </c>
      <c r="I100" s="204"/>
      <c r="J100" s="205">
        <f>ROUND(I100*H100,2)</f>
        <v>0</v>
      </c>
      <c r="K100" s="201" t="s">
        <v>1111</v>
      </c>
      <c r="L100" s="47"/>
      <c r="M100" s="206" t="s">
        <v>19</v>
      </c>
      <c r="N100" s="207" t="s">
        <v>43</v>
      </c>
      <c r="O100" s="87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10" t="s">
        <v>122</v>
      </c>
      <c r="AT100" s="210" t="s">
        <v>124</v>
      </c>
      <c r="AU100" s="210" t="s">
        <v>80</v>
      </c>
      <c r="AY100" s="20" t="s">
        <v>123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20" t="s">
        <v>80</v>
      </c>
      <c r="BK100" s="211">
        <f>ROUND(I100*H100,2)</f>
        <v>0</v>
      </c>
      <c r="BL100" s="20" t="s">
        <v>122</v>
      </c>
      <c r="BM100" s="210" t="s">
        <v>1154</v>
      </c>
    </row>
    <row r="101" s="2" customFormat="1">
      <c r="A101" s="41"/>
      <c r="B101" s="42"/>
      <c r="C101" s="43"/>
      <c r="D101" s="259" t="s">
        <v>255</v>
      </c>
      <c r="E101" s="43"/>
      <c r="F101" s="260" t="s">
        <v>1155</v>
      </c>
      <c r="G101" s="43"/>
      <c r="H101" s="43"/>
      <c r="I101" s="261"/>
      <c r="J101" s="43"/>
      <c r="K101" s="43"/>
      <c r="L101" s="47"/>
      <c r="M101" s="265"/>
      <c r="N101" s="266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255</v>
      </c>
      <c r="AU101" s="20" t="s">
        <v>80</v>
      </c>
    </row>
    <row r="102" s="14" customFormat="1">
      <c r="A102" s="14"/>
      <c r="B102" s="236"/>
      <c r="C102" s="237"/>
      <c r="D102" s="227" t="s">
        <v>187</v>
      </c>
      <c r="E102" s="238" t="s">
        <v>19</v>
      </c>
      <c r="F102" s="239" t="s">
        <v>1156</v>
      </c>
      <c r="G102" s="237"/>
      <c r="H102" s="240">
        <v>0.47999999999999998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187</v>
      </c>
      <c r="AU102" s="246" t="s">
        <v>80</v>
      </c>
      <c r="AV102" s="14" t="s">
        <v>82</v>
      </c>
      <c r="AW102" s="14" t="s">
        <v>33</v>
      </c>
      <c r="AX102" s="14" t="s">
        <v>80</v>
      </c>
      <c r="AY102" s="246" t="s">
        <v>123</v>
      </c>
    </row>
    <row r="103" s="2" customFormat="1" ht="16.5" customHeight="1">
      <c r="A103" s="41"/>
      <c r="B103" s="42"/>
      <c r="C103" s="279" t="s">
        <v>147</v>
      </c>
      <c r="D103" s="279" t="s">
        <v>785</v>
      </c>
      <c r="E103" s="280" t="s">
        <v>1157</v>
      </c>
      <c r="F103" s="281" t="s">
        <v>1158</v>
      </c>
      <c r="G103" s="282" t="s">
        <v>519</v>
      </c>
      <c r="H103" s="283">
        <v>0.95999999999999996</v>
      </c>
      <c r="I103" s="284"/>
      <c r="J103" s="285">
        <f>ROUND(I103*H103,2)</f>
        <v>0</v>
      </c>
      <c r="K103" s="281" t="s">
        <v>1111</v>
      </c>
      <c r="L103" s="286"/>
      <c r="M103" s="287" t="s">
        <v>19</v>
      </c>
      <c r="N103" s="288" t="s">
        <v>43</v>
      </c>
      <c r="O103" s="87"/>
      <c r="P103" s="208">
        <f>O103*H103</f>
        <v>0</v>
      </c>
      <c r="Q103" s="208">
        <v>1</v>
      </c>
      <c r="R103" s="208">
        <f>Q103*H103</f>
        <v>0.95999999999999996</v>
      </c>
      <c r="S103" s="208">
        <v>0</v>
      </c>
      <c r="T103" s="209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10" t="s">
        <v>152</v>
      </c>
      <c r="AT103" s="210" t="s">
        <v>785</v>
      </c>
      <c r="AU103" s="210" t="s">
        <v>80</v>
      </c>
      <c r="AY103" s="20" t="s">
        <v>123</v>
      </c>
      <c r="BE103" s="211">
        <f>IF(N103="základní",J103,0)</f>
        <v>0</v>
      </c>
      <c r="BF103" s="211">
        <f>IF(N103="snížená",J103,0)</f>
        <v>0</v>
      </c>
      <c r="BG103" s="211">
        <f>IF(N103="zákl. přenesená",J103,0)</f>
        <v>0</v>
      </c>
      <c r="BH103" s="211">
        <f>IF(N103="sníž. přenesená",J103,0)</f>
        <v>0</v>
      </c>
      <c r="BI103" s="211">
        <f>IF(N103="nulová",J103,0)</f>
        <v>0</v>
      </c>
      <c r="BJ103" s="20" t="s">
        <v>80</v>
      </c>
      <c r="BK103" s="211">
        <f>ROUND(I103*H103,2)</f>
        <v>0</v>
      </c>
      <c r="BL103" s="20" t="s">
        <v>122</v>
      </c>
      <c r="BM103" s="210" t="s">
        <v>1159</v>
      </c>
    </row>
    <row r="104" s="14" customFormat="1">
      <c r="A104" s="14"/>
      <c r="B104" s="236"/>
      <c r="C104" s="237"/>
      <c r="D104" s="227" t="s">
        <v>187</v>
      </c>
      <c r="E104" s="238" t="s">
        <v>19</v>
      </c>
      <c r="F104" s="239" t="s">
        <v>1146</v>
      </c>
      <c r="G104" s="237"/>
      <c r="H104" s="240">
        <v>0.95999999999999996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187</v>
      </c>
      <c r="AU104" s="246" t="s">
        <v>80</v>
      </c>
      <c r="AV104" s="14" t="s">
        <v>82</v>
      </c>
      <c r="AW104" s="14" t="s">
        <v>33</v>
      </c>
      <c r="AX104" s="14" t="s">
        <v>80</v>
      </c>
      <c r="AY104" s="246" t="s">
        <v>123</v>
      </c>
    </row>
    <row r="105" s="2" customFormat="1" ht="76.35" customHeight="1">
      <c r="A105" s="41"/>
      <c r="B105" s="42"/>
      <c r="C105" s="199" t="s">
        <v>152</v>
      </c>
      <c r="D105" s="199" t="s">
        <v>124</v>
      </c>
      <c r="E105" s="200" t="s">
        <v>1160</v>
      </c>
      <c r="F105" s="201" t="s">
        <v>1161</v>
      </c>
      <c r="G105" s="202" t="s">
        <v>284</v>
      </c>
      <c r="H105" s="203">
        <v>0.47999999999999998</v>
      </c>
      <c r="I105" s="204"/>
      <c r="J105" s="205">
        <f>ROUND(I105*H105,2)</f>
        <v>0</v>
      </c>
      <c r="K105" s="201" t="s">
        <v>1111</v>
      </c>
      <c r="L105" s="47"/>
      <c r="M105" s="206" t="s">
        <v>19</v>
      </c>
      <c r="N105" s="207" t="s">
        <v>43</v>
      </c>
      <c r="O105" s="87"/>
      <c r="P105" s="208">
        <f>O105*H105</f>
        <v>0</v>
      </c>
      <c r="Q105" s="208">
        <v>0</v>
      </c>
      <c r="R105" s="208">
        <f>Q105*H105</f>
        <v>0</v>
      </c>
      <c r="S105" s="208">
        <v>0</v>
      </c>
      <c r="T105" s="209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10" t="s">
        <v>122</v>
      </c>
      <c r="AT105" s="210" t="s">
        <v>124</v>
      </c>
      <c r="AU105" s="210" t="s">
        <v>80</v>
      </c>
      <c r="AY105" s="20" t="s">
        <v>123</v>
      </c>
      <c r="BE105" s="211">
        <f>IF(N105="základní",J105,0)</f>
        <v>0</v>
      </c>
      <c r="BF105" s="211">
        <f>IF(N105="snížená",J105,0)</f>
        <v>0</v>
      </c>
      <c r="BG105" s="211">
        <f>IF(N105="zákl. přenesená",J105,0)</f>
        <v>0</v>
      </c>
      <c r="BH105" s="211">
        <f>IF(N105="sníž. přenesená",J105,0)</f>
        <v>0</v>
      </c>
      <c r="BI105" s="211">
        <f>IF(N105="nulová",J105,0)</f>
        <v>0</v>
      </c>
      <c r="BJ105" s="20" t="s">
        <v>80</v>
      </c>
      <c r="BK105" s="211">
        <f>ROUND(I105*H105,2)</f>
        <v>0</v>
      </c>
      <c r="BL105" s="20" t="s">
        <v>122</v>
      </c>
      <c r="BM105" s="210" t="s">
        <v>1162</v>
      </c>
    </row>
    <row r="106" s="2" customFormat="1">
      <c r="A106" s="41"/>
      <c r="B106" s="42"/>
      <c r="C106" s="43"/>
      <c r="D106" s="259" t="s">
        <v>255</v>
      </c>
      <c r="E106" s="43"/>
      <c r="F106" s="260" t="s">
        <v>1163</v>
      </c>
      <c r="G106" s="43"/>
      <c r="H106" s="43"/>
      <c r="I106" s="261"/>
      <c r="J106" s="43"/>
      <c r="K106" s="43"/>
      <c r="L106" s="47"/>
      <c r="M106" s="265"/>
      <c r="N106" s="266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255</v>
      </c>
      <c r="AU106" s="20" t="s">
        <v>80</v>
      </c>
    </row>
    <row r="107" s="2" customFormat="1" ht="33" customHeight="1">
      <c r="A107" s="41"/>
      <c r="B107" s="42"/>
      <c r="C107" s="199" t="s">
        <v>157</v>
      </c>
      <c r="D107" s="199" t="s">
        <v>124</v>
      </c>
      <c r="E107" s="200" t="s">
        <v>1164</v>
      </c>
      <c r="F107" s="201" t="s">
        <v>1165</v>
      </c>
      <c r="G107" s="202" t="s">
        <v>284</v>
      </c>
      <c r="H107" s="203">
        <v>0.16</v>
      </c>
      <c r="I107" s="204"/>
      <c r="J107" s="205">
        <f>ROUND(I107*H107,2)</f>
        <v>0</v>
      </c>
      <c r="K107" s="201" t="s">
        <v>1111</v>
      </c>
      <c r="L107" s="47"/>
      <c r="M107" s="206" t="s">
        <v>19</v>
      </c>
      <c r="N107" s="207" t="s">
        <v>43</v>
      </c>
      <c r="O107" s="87"/>
      <c r="P107" s="208">
        <f>O107*H107</f>
        <v>0</v>
      </c>
      <c r="Q107" s="208">
        <v>0</v>
      </c>
      <c r="R107" s="208">
        <f>Q107*H107</f>
        <v>0</v>
      </c>
      <c r="S107" s="208">
        <v>0</v>
      </c>
      <c r="T107" s="209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10" t="s">
        <v>122</v>
      </c>
      <c r="AT107" s="210" t="s">
        <v>124</v>
      </c>
      <c r="AU107" s="210" t="s">
        <v>80</v>
      </c>
      <c r="AY107" s="20" t="s">
        <v>123</v>
      </c>
      <c r="BE107" s="211">
        <f>IF(N107="základní",J107,0)</f>
        <v>0</v>
      </c>
      <c r="BF107" s="211">
        <f>IF(N107="snížená",J107,0)</f>
        <v>0</v>
      </c>
      <c r="BG107" s="211">
        <f>IF(N107="zákl. přenesená",J107,0)</f>
        <v>0</v>
      </c>
      <c r="BH107" s="211">
        <f>IF(N107="sníž. přenesená",J107,0)</f>
        <v>0</v>
      </c>
      <c r="BI107" s="211">
        <f>IF(N107="nulová",J107,0)</f>
        <v>0</v>
      </c>
      <c r="BJ107" s="20" t="s">
        <v>80</v>
      </c>
      <c r="BK107" s="211">
        <f>ROUND(I107*H107,2)</f>
        <v>0</v>
      </c>
      <c r="BL107" s="20" t="s">
        <v>122</v>
      </c>
      <c r="BM107" s="210" t="s">
        <v>1166</v>
      </c>
    </row>
    <row r="108" s="2" customFormat="1">
      <c r="A108" s="41"/>
      <c r="B108" s="42"/>
      <c r="C108" s="43"/>
      <c r="D108" s="259" t="s">
        <v>255</v>
      </c>
      <c r="E108" s="43"/>
      <c r="F108" s="260" t="s">
        <v>1167</v>
      </c>
      <c r="G108" s="43"/>
      <c r="H108" s="43"/>
      <c r="I108" s="261"/>
      <c r="J108" s="43"/>
      <c r="K108" s="43"/>
      <c r="L108" s="47"/>
      <c r="M108" s="265"/>
      <c r="N108" s="266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255</v>
      </c>
      <c r="AU108" s="20" t="s">
        <v>80</v>
      </c>
    </row>
    <row r="109" s="14" customFormat="1">
      <c r="A109" s="14"/>
      <c r="B109" s="236"/>
      <c r="C109" s="237"/>
      <c r="D109" s="227" t="s">
        <v>187</v>
      </c>
      <c r="E109" s="238" t="s">
        <v>19</v>
      </c>
      <c r="F109" s="239" t="s">
        <v>1168</v>
      </c>
      <c r="G109" s="237"/>
      <c r="H109" s="240">
        <v>0.16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187</v>
      </c>
      <c r="AU109" s="246" t="s">
        <v>80</v>
      </c>
      <c r="AV109" s="14" t="s">
        <v>82</v>
      </c>
      <c r="AW109" s="14" t="s">
        <v>33</v>
      </c>
      <c r="AX109" s="14" t="s">
        <v>80</v>
      </c>
      <c r="AY109" s="246" t="s">
        <v>123</v>
      </c>
    </row>
    <row r="110" s="2" customFormat="1" ht="21.75" customHeight="1">
      <c r="A110" s="41"/>
      <c r="B110" s="42"/>
      <c r="C110" s="199" t="s">
        <v>161</v>
      </c>
      <c r="D110" s="199" t="s">
        <v>124</v>
      </c>
      <c r="E110" s="200" t="s">
        <v>1169</v>
      </c>
      <c r="F110" s="201" t="s">
        <v>1170</v>
      </c>
      <c r="G110" s="202" t="s">
        <v>192</v>
      </c>
      <c r="H110" s="203">
        <v>5</v>
      </c>
      <c r="I110" s="204"/>
      <c r="J110" s="205">
        <f>ROUND(I110*H110,2)</f>
        <v>0</v>
      </c>
      <c r="K110" s="201" t="s">
        <v>1111</v>
      </c>
      <c r="L110" s="47"/>
      <c r="M110" s="206" t="s">
        <v>19</v>
      </c>
      <c r="N110" s="207" t="s">
        <v>43</v>
      </c>
      <c r="O110" s="87"/>
      <c r="P110" s="208">
        <f>O110*H110</f>
        <v>0</v>
      </c>
      <c r="Q110" s="208">
        <v>9.0000000000000006E-05</v>
      </c>
      <c r="R110" s="208">
        <f>Q110*H110</f>
        <v>0.00045000000000000004</v>
      </c>
      <c r="S110" s="208">
        <v>0</v>
      </c>
      <c r="T110" s="209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10" t="s">
        <v>122</v>
      </c>
      <c r="AT110" s="210" t="s">
        <v>124</v>
      </c>
      <c r="AU110" s="210" t="s">
        <v>80</v>
      </c>
      <c r="AY110" s="20" t="s">
        <v>123</v>
      </c>
      <c r="BE110" s="211">
        <f>IF(N110="základní",J110,0)</f>
        <v>0</v>
      </c>
      <c r="BF110" s="211">
        <f>IF(N110="snížená",J110,0)</f>
        <v>0</v>
      </c>
      <c r="BG110" s="211">
        <f>IF(N110="zákl. přenesená",J110,0)</f>
        <v>0</v>
      </c>
      <c r="BH110" s="211">
        <f>IF(N110="sníž. přenesená",J110,0)</f>
        <v>0</v>
      </c>
      <c r="BI110" s="211">
        <f>IF(N110="nulová",J110,0)</f>
        <v>0</v>
      </c>
      <c r="BJ110" s="20" t="s">
        <v>80</v>
      </c>
      <c r="BK110" s="211">
        <f>ROUND(I110*H110,2)</f>
        <v>0</v>
      </c>
      <c r="BL110" s="20" t="s">
        <v>122</v>
      </c>
      <c r="BM110" s="210" t="s">
        <v>1171</v>
      </c>
    </row>
    <row r="111" s="2" customFormat="1">
      <c r="A111" s="41"/>
      <c r="B111" s="42"/>
      <c r="C111" s="43"/>
      <c r="D111" s="259" t="s">
        <v>255</v>
      </c>
      <c r="E111" s="43"/>
      <c r="F111" s="260" t="s">
        <v>1172</v>
      </c>
      <c r="G111" s="43"/>
      <c r="H111" s="43"/>
      <c r="I111" s="261"/>
      <c r="J111" s="43"/>
      <c r="K111" s="43"/>
      <c r="L111" s="47"/>
      <c r="M111" s="265"/>
      <c r="N111" s="266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255</v>
      </c>
      <c r="AU111" s="20" t="s">
        <v>80</v>
      </c>
    </row>
    <row r="112" s="14" customFormat="1">
      <c r="A112" s="14"/>
      <c r="B112" s="236"/>
      <c r="C112" s="237"/>
      <c r="D112" s="227" t="s">
        <v>187</v>
      </c>
      <c r="E112" s="238" t="s">
        <v>19</v>
      </c>
      <c r="F112" s="239" t="s">
        <v>140</v>
      </c>
      <c r="G112" s="237"/>
      <c r="H112" s="240">
        <v>5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187</v>
      </c>
      <c r="AU112" s="246" t="s">
        <v>80</v>
      </c>
      <c r="AV112" s="14" t="s">
        <v>82</v>
      </c>
      <c r="AW112" s="14" t="s">
        <v>33</v>
      </c>
      <c r="AX112" s="14" t="s">
        <v>80</v>
      </c>
      <c r="AY112" s="246" t="s">
        <v>123</v>
      </c>
    </row>
    <row r="113" s="2" customFormat="1" ht="49.05" customHeight="1">
      <c r="A113" s="41"/>
      <c r="B113" s="42"/>
      <c r="C113" s="199" t="s">
        <v>165</v>
      </c>
      <c r="D113" s="199" t="s">
        <v>124</v>
      </c>
      <c r="E113" s="200" t="s">
        <v>1173</v>
      </c>
      <c r="F113" s="201" t="s">
        <v>1174</v>
      </c>
      <c r="G113" s="202" t="s">
        <v>519</v>
      </c>
      <c r="H113" s="203">
        <v>0.97299999999999998</v>
      </c>
      <c r="I113" s="204"/>
      <c r="J113" s="205">
        <f>ROUND(I113*H113,2)</f>
        <v>0</v>
      </c>
      <c r="K113" s="201" t="s">
        <v>1111</v>
      </c>
      <c r="L113" s="47"/>
      <c r="M113" s="206" t="s">
        <v>19</v>
      </c>
      <c r="N113" s="207" t="s">
        <v>43</v>
      </c>
      <c r="O113" s="87"/>
      <c r="P113" s="208">
        <f>O113*H113</f>
        <v>0</v>
      </c>
      <c r="Q113" s="208">
        <v>0</v>
      </c>
      <c r="R113" s="208">
        <f>Q113*H113</f>
        <v>0</v>
      </c>
      <c r="S113" s="208">
        <v>0</v>
      </c>
      <c r="T113" s="209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10" t="s">
        <v>122</v>
      </c>
      <c r="AT113" s="210" t="s">
        <v>124</v>
      </c>
      <c r="AU113" s="210" t="s">
        <v>80</v>
      </c>
      <c r="AY113" s="20" t="s">
        <v>123</v>
      </c>
      <c r="BE113" s="211">
        <f>IF(N113="základní",J113,0)</f>
        <v>0</v>
      </c>
      <c r="BF113" s="211">
        <f>IF(N113="snížená",J113,0)</f>
        <v>0</v>
      </c>
      <c r="BG113" s="211">
        <f>IF(N113="zákl. přenesená",J113,0)</f>
        <v>0</v>
      </c>
      <c r="BH113" s="211">
        <f>IF(N113="sníž. přenesená",J113,0)</f>
        <v>0</v>
      </c>
      <c r="BI113" s="211">
        <f>IF(N113="nulová",J113,0)</f>
        <v>0</v>
      </c>
      <c r="BJ113" s="20" t="s">
        <v>80</v>
      </c>
      <c r="BK113" s="211">
        <f>ROUND(I113*H113,2)</f>
        <v>0</v>
      </c>
      <c r="BL113" s="20" t="s">
        <v>122</v>
      </c>
      <c r="BM113" s="210" t="s">
        <v>1175</v>
      </c>
    </row>
    <row r="114" s="2" customFormat="1">
      <c r="A114" s="41"/>
      <c r="B114" s="42"/>
      <c r="C114" s="43"/>
      <c r="D114" s="259" t="s">
        <v>255</v>
      </c>
      <c r="E114" s="43"/>
      <c r="F114" s="260" t="s">
        <v>1176</v>
      </c>
      <c r="G114" s="43"/>
      <c r="H114" s="43"/>
      <c r="I114" s="261"/>
      <c r="J114" s="43"/>
      <c r="K114" s="43"/>
      <c r="L114" s="47"/>
      <c r="M114" s="265"/>
      <c r="N114" s="266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255</v>
      </c>
      <c r="AU114" s="20" t="s">
        <v>80</v>
      </c>
    </row>
    <row r="115" s="11" customFormat="1" ht="22.8" customHeight="1">
      <c r="A115" s="11"/>
      <c r="B115" s="185"/>
      <c r="C115" s="186"/>
      <c r="D115" s="187" t="s">
        <v>71</v>
      </c>
      <c r="E115" s="223" t="s">
        <v>80</v>
      </c>
      <c r="F115" s="223" t="s">
        <v>700</v>
      </c>
      <c r="G115" s="186"/>
      <c r="H115" s="186"/>
      <c r="I115" s="189"/>
      <c r="J115" s="224">
        <f>BK115</f>
        <v>0</v>
      </c>
      <c r="K115" s="186"/>
      <c r="L115" s="191"/>
      <c r="M115" s="192"/>
      <c r="N115" s="193"/>
      <c r="O115" s="193"/>
      <c r="P115" s="194">
        <f>SUM(P116:P123)</f>
        <v>0</v>
      </c>
      <c r="Q115" s="193"/>
      <c r="R115" s="194">
        <f>SUM(R116:R123)</f>
        <v>0</v>
      </c>
      <c r="S115" s="193"/>
      <c r="T115" s="195">
        <f>SUM(T116:T123)</f>
        <v>0</v>
      </c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R115" s="196" t="s">
        <v>80</v>
      </c>
      <c r="AT115" s="197" t="s">
        <v>71</v>
      </c>
      <c r="AU115" s="197" t="s">
        <v>80</v>
      </c>
      <c r="AY115" s="196" t="s">
        <v>123</v>
      </c>
      <c r="BK115" s="198">
        <f>SUM(BK116:BK123)</f>
        <v>0</v>
      </c>
    </row>
    <row r="116" s="2" customFormat="1" ht="62.7" customHeight="1">
      <c r="A116" s="41"/>
      <c r="B116" s="42"/>
      <c r="C116" s="199" t="s">
        <v>8</v>
      </c>
      <c r="D116" s="199" t="s">
        <v>124</v>
      </c>
      <c r="E116" s="200" t="s">
        <v>1177</v>
      </c>
      <c r="F116" s="201" t="s">
        <v>1178</v>
      </c>
      <c r="G116" s="202" t="s">
        <v>284</v>
      </c>
      <c r="H116" s="203">
        <v>0.47999999999999998</v>
      </c>
      <c r="I116" s="204"/>
      <c r="J116" s="205">
        <f>ROUND(I116*H116,2)</f>
        <v>0</v>
      </c>
      <c r="K116" s="201" t="s">
        <v>1102</v>
      </c>
      <c r="L116" s="47"/>
      <c r="M116" s="206" t="s">
        <v>19</v>
      </c>
      <c r="N116" s="207" t="s">
        <v>43</v>
      </c>
      <c r="O116" s="87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10" t="s">
        <v>122</v>
      </c>
      <c r="AT116" s="210" t="s">
        <v>124</v>
      </c>
      <c r="AU116" s="210" t="s">
        <v>82</v>
      </c>
      <c r="AY116" s="20" t="s">
        <v>123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20" t="s">
        <v>80</v>
      </c>
      <c r="BK116" s="211">
        <f>ROUND(I116*H116,2)</f>
        <v>0</v>
      </c>
      <c r="BL116" s="20" t="s">
        <v>122</v>
      </c>
      <c r="BM116" s="210" t="s">
        <v>1179</v>
      </c>
    </row>
    <row r="117" s="2" customFormat="1">
      <c r="A117" s="41"/>
      <c r="B117" s="42"/>
      <c r="C117" s="43"/>
      <c r="D117" s="259" t="s">
        <v>255</v>
      </c>
      <c r="E117" s="43"/>
      <c r="F117" s="260" t="s">
        <v>1180</v>
      </c>
      <c r="G117" s="43"/>
      <c r="H117" s="43"/>
      <c r="I117" s="261"/>
      <c r="J117" s="43"/>
      <c r="K117" s="43"/>
      <c r="L117" s="47"/>
      <c r="M117" s="265"/>
      <c r="N117" s="266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255</v>
      </c>
      <c r="AU117" s="20" t="s">
        <v>82</v>
      </c>
    </row>
    <row r="118" s="2" customFormat="1" ht="66.75" customHeight="1">
      <c r="A118" s="41"/>
      <c r="B118" s="42"/>
      <c r="C118" s="199" t="s">
        <v>249</v>
      </c>
      <c r="D118" s="199" t="s">
        <v>124</v>
      </c>
      <c r="E118" s="200" t="s">
        <v>1181</v>
      </c>
      <c r="F118" s="201" t="s">
        <v>1182</v>
      </c>
      <c r="G118" s="202" t="s">
        <v>284</v>
      </c>
      <c r="H118" s="203">
        <v>0.47999999999999998</v>
      </c>
      <c r="I118" s="204"/>
      <c r="J118" s="205">
        <f>ROUND(I118*H118,2)</f>
        <v>0</v>
      </c>
      <c r="K118" s="201" t="s">
        <v>1102</v>
      </c>
      <c r="L118" s="47"/>
      <c r="M118" s="206" t="s">
        <v>19</v>
      </c>
      <c r="N118" s="207" t="s">
        <v>43</v>
      </c>
      <c r="O118" s="87"/>
      <c r="P118" s="208">
        <f>O118*H118</f>
        <v>0</v>
      </c>
      <c r="Q118" s="208">
        <v>0</v>
      </c>
      <c r="R118" s="208">
        <f>Q118*H118</f>
        <v>0</v>
      </c>
      <c r="S118" s="208">
        <v>0</v>
      </c>
      <c r="T118" s="209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10" t="s">
        <v>122</v>
      </c>
      <c r="AT118" s="210" t="s">
        <v>124</v>
      </c>
      <c r="AU118" s="210" t="s">
        <v>82</v>
      </c>
      <c r="AY118" s="20" t="s">
        <v>123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20" t="s">
        <v>80</v>
      </c>
      <c r="BK118" s="211">
        <f>ROUND(I118*H118,2)</f>
        <v>0</v>
      </c>
      <c r="BL118" s="20" t="s">
        <v>122</v>
      </c>
      <c r="BM118" s="210" t="s">
        <v>1183</v>
      </c>
    </row>
    <row r="119" s="2" customFormat="1">
      <c r="A119" s="41"/>
      <c r="B119" s="42"/>
      <c r="C119" s="43"/>
      <c r="D119" s="259" t="s">
        <v>255</v>
      </c>
      <c r="E119" s="43"/>
      <c r="F119" s="260" t="s">
        <v>1184</v>
      </c>
      <c r="G119" s="43"/>
      <c r="H119" s="43"/>
      <c r="I119" s="261"/>
      <c r="J119" s="43"/>
      <c r="K119" s="43"/>
      <c r="L119" s="47"/>
      <c r="M119" s="265"/>
      <c r="N119" s="266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255</v>
      </c>
      <c r="AU119" s="20" t="s">
        <v>82</v>
      </c>
    </row>
    <row r="120" s="2" customFormat="1" ht="44.25" customHeight="1">
      <c r="A120" s="41"/>
      <c r="B120" s="42"/>
      <c r="C120" s="199" t="s">
        <v>332</v>
      </c>
      <c r="D120" s="199" t="s">
        <v>124</v>
      </c>
      <c r="E120" s="200" t="s">
        <v>1185</v>
      </c>
      <c r="F120" s="201" t="s">
        <v>1186</v>
      </c>
      <c r="G120" s="202" t="s">
        <v>284</v>
      </c>
      <c r="H120" s="203">
        <v>0.47999999999999998</v>
      </c>
      <c r="I120" s="204"/>
      <c r="J120" s="205">
        <f>ROUND(I120*H120,2)</f>
        <v>0</v>
      </c>
      <c r="K120" s="201" t="s">
        <v>1102</v>
      </c>
      <c r="L120" s="47"/>
      <c r="M120" s="206" t="s">
        <v>19</v>
      </c>
      <c r="N120" s="207" t="s">
        <v>43</v>
      </c>
      <c r="O120" s="87"/>
      <c r="P120" s="208">
        <f>O120*H120</f>
        <v>0</v>
      </c>
      <c r="Q120" s="208">
        <v>0</v>
      </c>
      <c r="R120" s="208">
        <f>Q120*H120</f>
        <v>0</v>
      </c>
      <c r="S120" s="208">
        <v>0</v>
      </c>
      <c r="T120" s="209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10" t="s">
        <v>122</v>
      </c>
      <c r="AT120" s="210" t="s">
        <v>124</v>
      </c>
      <c r="AU120" s="210" t="s">
        <v>82</v>
      </c>
      <c r="AY120" s="20" t="s">
        <v>123</v>
      </c>
      <c r="BE120" s="211">
        <f>IF(N120="základní",J120,0)</f>
        <v>0</v>
      </c>
      <c r="BF120" s="211">
        <f>IF(N120="snížená",J120,0)</f>
        <v>0</v>
      </c>
      <c r="BG120" s="211">
        <f>IF(N120="zákl. přenesená",J120,0)</f>
        <v>0</v>
      </c>
      <c r="BH120" s="211">
        <f>IF(N120="sníž. přenesená",J120,0)</f>
        <v>0</v>
      </c>
      <c r="BI120" s="211">
        <f>IF(N120="nulová",J120,0)</f>
        <v>0</v>
      </c>
      <c r="BJ120" s="20" t="s">
        <v>80</v>
      </c>
      <c r="BK120" s="211">
        <f>ROUND(I120*H120,2)</f>
        <v>0</v>
      </c>
      <c r="BL120" s="20" t="s">
        <v>122</v>
      </c>
      <c r="BM120" s="210" t="s">
        <v>1187</v>
      </c>
    </row>
    <row r="121" s="2" customFormat="1">
      <c r="A121" s="41"/>
      <c r="B121" s="42"/>
      <c r="C121" s="43"/>
      <c r="D121" s="259" t="s">
        <v>255</v>
      </c>
      <c r="E121" s="43"/>
      <c r="F121" s="260" t="s">
        <v>1188</v>
      </c>
      <c r="G121" s="43"/>
      <c r="H121" s="43"/>
      <c r="I121" s="261"/>
      <c r="J121" s="43"/>
      <c r="K121" s="43"/>
      <c r="L121" s="47"/>
      <c r="M121" s="265"/>
      <c r="N121" s="266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255</v>
      </c>
      <c r="AU121" s="20" t="s">
        <v>82</v>
      </c>
    </row>
    <row r="122" s="2" customFormat="1" ht="44.25" customHeight="1">
      <c r="A122" s="41"/>
      <c r="B122" s="42"/>
      <c r="C122" s="199" t="s">
        <v>342</v>
      </c>
      <c r="D122" s="199" t="s">
        <v>124</v>
      </c>
      <c r="E122" s="200" t="s">
        <v>1189</v>
      </c>
      <c r="F122" s="201" t="s">
        <v>1190</v>
      </c>
      <c r="G122" s="202" t="s">
        <v>519</v>
      </c>
      <c r="H122" s="203">
        <v>0.47999999999999998</v>
      </c>
      <c r="I122" s="204"/>
      <c r="J122" s="205">
        <f>ROUND(I122*H122,2)</f>
        <v>0</v>
      </c>
      <c r="K122" s="201" t="s">
        <v>1102</v>
      </c>
      <c r="L122" s="47"/>
      <c r="M122" s="206" t="s">
        <v>19</v>
      </c>
      <c r="N122" s="207" t="s">
        <v>43</v>
      </c>
      <c r="O122" s="87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10" t="s">
        <v>122</v>
      </c>
      <c r="AT122" s="210" t="s">
        <v>124</v>
      </c>
      <c r="AU122" s="210" t="s">
        <v>82</v>
      </c>
      <c r="AY122" s="20" t="s">
        <v>123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20" t="s">
        <v>80</v>
      </c>
      <c r="BK122" s="211">
        <f>ROUND(I122*H122,2)</f>
        <v>0</v>
      </c>
      <c r="BL122" s="20" t="s">
        <v>122</v>
      </c>
      <c r="BM122" s="210" t="s">
        <v>1191</v>
      </c>
    </row>
    <row r="123" s="2" customFormat="1">
      <c r="A123" s="41"/>
      <c r="B123" s="42"/>
      <c r="C123" s="43"/>
      <c r="D123" s="259" t="s">
        <v>255</v>
      </c>
      <c r="E123" s="43"/>
      <c r="F123" s="260" t="s">
        <v>1192</v>
      </c>
      <c r="G123" s="43"/>
      <c r="H123" s="43"/>
      <c r="I123" s="261"/>
      <c r="J123" s="43"/>
      <c r="K123" s="43"/>
      <c r="L123" s="47"/>
      <c r="M123" s="265"/>
      <c r="N123" s="266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255</v>
      </c>
      <c r="AU123" s="20" t="s">
        <v>82</v>
      </c>
    </row>
    <row r="124" s="11" customFormat="1" ht="22.8" customHeight="1">
      <c r="A124" s="11"/>
      <c r="B124" s="185"/>
      <c r="C124" s="186"/>
      <c r="D124" s="187" t="s">
        <v>71</v>
      </c>
      <c r="E124" s="223" t="s">
        <v>152</v>
      </c>
      <c r="F124" s="223" t="s">
        <v>1193</v>
      </c>
      <c r="G124" s="186"/>
      <c r="H124" s="186"/>
      <c r="I124" s="189"/>
      <c r="J124" s="224">
        <f>BK124</f>
        <v>0</v>
      </c>
      <c r="K124" s="186"/>
      <c r="L124" s="191"/>
      <c r="M124" s="192"/>
      <c r="N124" s="193"/>
      <c r="O124" s="193"/>
      <c r="P124" s="194">
        <f>SUM(P125:P128)</f>
        <v>0</v>
      </c>
      <c r="Q124" s="193"/>
      <c r="R124" s="194">
        <f>SUM(R125:R128)</f>
        <v>0.01223</v>
      </c>
      <c r="S124" s="193"/>
      <c r="T124" s="195">
        <f>SUM(T125:T128)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196" t="s">
        <v>80</v>
      </c>
      <c r="AT124" s="197" t="s">
        <v>71</v>
      </c>
      <c r="AU124" s="197" t="s">
        <v>80</v>
      </c>
      <c r="AY124" s="196" t="s">
        <v>123</v>
      </c>
      <c r="BK124" s="198">
        <f>SUM(BK125:BK128)</f>
        <v>0</v>
      </c>
    </row>
    <row r="125" s="2" customFormat="1" ht="24.15" customHeight="1">
      <c r="A125" s="41"/>
      <c r="B125" s="42"/>
      <c r="C125" s="199" t="s">
        <v>244</v>
      </c>
      <c r="D125" s="199" t="s">
        <v>124</v>
      </c>
      <c r="E125" s="200" t="s">
        <v>1194</v>
      </c>
      <c r="F125" s="201" t="s">
        <v>1195</v>
      </c>
      <c r="G125" s="202" t="s">
        <v>192</v>
      </c>
      <c r="H125" s="203">
        <v>5</v>
      </c>
      <c r="I125" s="204"/>
      <c r="J125" s="205">
        <f>ROUND(I125*H125,2)</f>
        <v>0</v>
      </c>
      <c r="K125" s="201" t="s">
        <v>253</v>
      </c>
      <c r="L125" s="47"/>
      <c r="M125" s="206" t="s">
        <v>19</v>
      </c>
      <c r="N125" s="207" t="s">
        <v>43</v>
      </c>
      <c r="O125" s="87"/>
      <c r="P125" s="208">
        <f>O125*H125</f>
        <v>0</v>
      </c>
      <c r="Q125" s="208">
        <v>1.0000000000000001E-05</v>
      </c>
      <c r="R125" s="208">
        <f>Q125*H125</f>
        <v>5.0000000000000002E-05</v>
      </c>
      <c r="S125" s="208">
        <v>0</v>
      </c>
      <c r="T125" s="209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10" t="s">
        <v>122</v>
      </c>
      <c r="AT125" s="210" t="s">
        <v>124</v>
      </c>
      <c r="AU125" s="210" t="s">
        <v>82</v>
      </c>
      <c r="AY125" s="20" t="s">
        <v>123</v>
      </c>
      <c r="BE125" s="211">
        <f>IF(N125="základní",J125,0)</f>
        <v>0</v>
      </c>
      <c r="BF125" s="211">
        <f>IF(N125="snížená",J125,0)</f>
        <v>0</v>
      </c>
      <c r="BG125" s="211">
        <f>IF(N125="zákl. přenesená",J125,0)</f>
        <v>0</v>
      </c>
      <c r="BH125" s="211">
        <f>IF(N125="sníž. přenesená",J125,0)</f>
        <v>0</v>
      </c>
      <c r="BI125" s="211">
        <f>IF(N125="nulová",J125,0)</f>
        <v>0</v>
      </c>
      <c r="BJ125" s="20" t="s">
        <v>80</v>
      </c>
      <c r="BK125" s="211">
        <f>ROUND(I125*H125,2)</f>
        <v>0</v>
      </c>
      <c r="BL125" s="20" t="s">
        <v>122</v>
      </c>
      <c r="BM125" s="210" t="s">
        <v>1196</v>
      </c>
    </row>
    <row r="126" s="2" customFormat="1">
      <c r="A126" s="41"/>
      <c r="B126" s="42"/>
      <c r="C126" s="43"/>
      <c r="D126" s="259" t="s">
        <v>255</v>
      </c>
      <c r="E126" s="43"/>
      <c r="F126" s="260" t="s">
        <v>1197</v>
      </c>
      <c r="G126" s="43"/>
      <c r="H126" s="43"/>
      <c r="I126" s="261"/>
      <c r="J126" s="43"/>
      <c r="K126" s="43"/>
      <c r="L126" s="47"/>
      <c r="M126" s="265"/>
      <c r="N126" s="266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255</v>
      </c>
      <c r="AU126" s="20" t="s">
        <v>82</v>
      </c>
    </row>
    <row r="127" s="2" customFormat="1" ht="24.15" customHeight="1">
      <c r="A127" s="41"/>
      <c r="B127" s="42"/>
      <c r="C127" s="279" t="s">
        <v>350</v>
      </c>
      <c r="D127" s="279" t="s">
        <v>785</v>
      </c>
      <c r="E127" s="280" t="s">
        <v>1198</v>
      </c>
      <c r="F127" s="281" t="s">
        <v>1199</v>
      </c>
      <c r="G127" s="282" t="s">
        <v>192</v>
      </c>
      <c r="H127" s="283">
        <v>5.0750000000000002</v>
      </c>
      <c r="I127" s="284"/>
      <c r="J127" s="285">
        <f>ROUND(I127*H127,2)</f>
        <v>0</v>
      </c>
      <c r="K127" s="281" t="s">
        <v>253</v>
      </c>
      <c r="L127" s="286"/>
      <c r="M127" s="287" t="s">
        <v>19</v>
      </c>
      <c r="N127" s="288" t="s">
        <v>43</v>
      </c>
      <c r="O127" s="87"/>
      <c r="P127" s="208">
        <f>O127*H127</f>
        <v>0</v>
      </c>
      <c r="Q127" s="208">
        <v>0.0023999999999999998</v>
      </c>
      <c r="R127" s="208">
        <f>Q127*H127</f>
        <v>0.01218</v>
      </c>
      <c r="S127" s="208">
        <v>0</v>
      </c>
      <c r="T127" s="209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10" t="s">
        <v>152</v>
      </c>
      <c r="AT127" s="210" t="s">
        <v>785</v>
      </c>
      <c r="AU127" s="210" t="s">
        <v>82</v>
      </c>
      <c r="AY127" s="20" t="s">
        <v>123</v>
      </c>
      <c r="BE127" s="211">
        <f>IF(N127="základní",J127,0)</f>
        <v>0</v>
      </c>
      <c r="BF127" s="211">
        <f>IF(N127="snížená",J127,0)</f>
        <v>0</v>
      </c>
      <c r="BG127" s="211">
        <f>IF(N127="zákl. přenesená",J127,0)</f>
        <v>0</v>
      </c>
      <c r="BH127" s="211">
        <f>IF(N127="sníž. přenesená",J127,0)</f>
        <v>0</v>
      </c>
      <c r="BI127" s="211">
        <f>IF(N127="nulová",J127,0)</f>
        <v>0</v>
      </c>
      <c r="BJ127" s="20" t="s">
        <v>80</v>
      </c>
      <c r="BK127" s="211">
        <f>ROUND(I127*H127,2)</f>
        <v>0</v>
      </c>
      <c r="BL127" s="20" t="s">
        <v>122</v>
      </c>
      <c r="BM127" s="210" t="s">
        <v>1200</v>
      </c>
    </row>
    <row r="128" s="14" customFormat="1">
      <c r="A128" s="14"/>
      <c r="B128" s="236"/>
      <c r="C128" s="237"/>
      <c r="D128" s="227" t="s">
        <v>187</v>
      </c>
      <c r="E128" s="238" t="s">
        <v>19</v>
      </c>
      <c r="F128" s="239" t="s">
        <v>1201</v>
      </c>
      <c r="G128" s="237"/>
      <c r="H128" s="240">
        <v>5.0750000000000002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187</v>
      </c>
      <c r="AU128" s="246" t="s">
        <v>82</v>
      </c>
      <c r="AV128" s="14" t="s">
        <v>82</v>
      </c>
      <c r="AW128" s="14" t="s">
        <v>33</v>
      </c>
      <c r="AX128" s="14" t="s">
        <v>80</v>
      </c>
      <c r="AY128" s="246" t="s">
        <v>123</v>
      </c>
    </row>
    <row r="129" s="11" customFormat="1" ht="22.8" customHeight="1">
      <c r="A129" s="11"/>
      <c r="B129" s="185"/>
      <c r="C129" s="186"/>
      <c r="D129" s="187" t="s">
        <v>71</v>
      </c>
      <c r="E129" s="223" t="s">
        <v>521</v>
      </c>
      <c r="F129" s="223" t="s">
        <v>522</v>
      </c>
      <c r="G129" s="186"/>
      <c r="H129" s="186"/>
      <c r="I129" s="189"/>
      <c r="J129" s="224">
        <f>BK129</f>
        <v>0</v>
      </c>
      <c r="K129" s="186"/>
      <c r="L129" s="191"/>
      <c r="M129" s="192"/>
      <c r="N129" s="193"/>
      <c r="O129" s="193"/>
      <c r="P129" s="194">
        <f>SUM(P130:P133)</f>
        <v>0</v>
      </c>
      <c r="Q129" s="193"/>
      <c r="R129" s="194">
        <f>SUM(R130:R133)</f>
        <v>0</v>
      </c>
      <c r="S129" s="193"/>
      <c r="T129" s="195">
        <f>SUM(T130:T133)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196" t="s">
        <v>80</v>
      </c>
      <c r="AT129" s="197" t="s">
        <v>71</v>
      </c>
      <c r="AU129" s="197" t="s">
        <v>80</v>
      </c>
      <c r="AY129" s="196" t="s">
        <v>123</v>
      </c>
      <c r="BK129" s="198">
        <f>SUM(BK130:BK133)</f>
        <v>0</v>
      </c>
    </row>
    <row r="130" s="2" customFormat="1" ht="33" customHeight="1">
      <c r="A130" s="41"/>
      <c r="B130" s="42"/>
      <c r="C130" s="199" t="s">
        <v>356</v>
      </c>
      <c r="D130" s="199" t="s">
        <v>124</v>
      </c>
      <c r="E130" s="200" t="s">
        <v>1202</v>
      </c>
      <c r="F130" s="201" t="s">
        <v>1203</v>
      </c>
      <c r="G130" s="202" t="s">
        <v>519</v>
      </c>
      <c r="H130" s="203">
        <v>0.13400000000000001</v>
      </c>
      <c r="I130" s="204"/>
      <c r="J130" s="205">
        <f>ROUND(I130*H130,2)</f>
        <v>0</v>
      </c>
      <c r="K130" s="201" t="s">
        <v>1111</v>
      </c>
      <c r="L130" s="47"/>
      <c r="M130" s="206" t="s">
        <v>19</v>
      </c>
      <c r="N130" s="207" t="s">
        <v>43</v>
      </c>
      <c r="O130" s="87"/>
      <c r="P130" s="208">
        <f>O130*H130</f>
        <v>0</v>
      </c>
      <c r="Q130" s="208">
        <v>0</v>
      </c>
      <c r="R130" s="208">
        <f>Q130*H130</f>
        <v>0</v>
      </c>
      <c r="S130" s="208">
        <v>0</v>
      </c>
      <c r="T130" s="209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10" t="s">
        <v>122</v>
      </c>
      <c r="AT130" s="210" t="s">
        <v>124</v>
      </c>
      <c r="AU130" s="210" t="s">
        <v>82</v>
      </c>
      <c r="AY130" s="20" t="s">
        <v>123</v>
      </c>
      <c r="BE130" s="211">
        <f>IF(N130="základní",J130,0)</f>
        <v>0</v>
      </c>
      <c r="BF130" s="211">
        <f>IF(N130="snížená",J130,0)</f>
        <v>0</v>
      </c>
      <c r="BG130" s="211">
        <f>IF(N130="zákl. přenesená",J130,0)</f>
        <v>0</v>
      </c>
      <c r="BH130" s="211">
        <f>IF(N130="sníž. přenesená",J130,0)</f>
        <v>0</v>
      </c>
      <c r="BI130" s="211">
        <f>IF(N130="nulová",J130,0)</f>
        <v>0</v>
      </c>
      <c r="BJ130" s="20" t="s">
        <v>80</v>
      </c>
      <c r="BK130" s="211">
        <f>ROUND(I130*H130,2)</f>
        <v>0</v>
      </c>
      <c r="BL130" s="20" t="s">
        <v>122</v>
      </c>
      <c r="BM130" s="210" t="s">
        <v>1204</v>
      </c>
    </row>
    <row r="131" s="2" customFormat="1">
      <c r="A131" s="41"/>
      <c r="B131" s="42"/>
      <c r="C131" s="43"/>
      <c r="D131" s="259" t="s">
        <v>255</v>
      </c>
      <c r="E131" s="43"/>
      <c r="F131" s="260" t="s">
        <v>1205</v>
      </c>
      <c r="G131" s="43"/>
      <c r="H131" s="43"/>
      <c r="I131" s="261"/>
      <c r="J131" s="43"/>
      <c r="K131" s="43"/>
      <c r="L131" s="47"/>
      <c r="M131" s="265"/>
      <c r="N131" s="266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255</v>
      </c>
      <c r="AU131" s="20" t="s">
        <v>82</v>
      </c>
    </row>
    <row r="132" s="2" customFormat="1" ht="44.25" customHeight="1">
      <c r="A132" s="41"/>
      <c r="B132" s="42"/>
      <c r="C132" s="199" t="s">
        <v>362</v>
      </c>
      <c r="D132" s="199" t="s">
        <v>124</v>
      </c>
      <c r="E132" s="200" t="s">
        <v>529</v>
      </c>
      <c r="F132" s="201" t="s">
        <v>1206</v>
      </c>
      <c r="G132" s="202" t="s">
        <v>519</v>
      </c>
      <c r="H132" s="203">
        <v>0.13400000000000001</v>
      </c>
      <c r="I132" s="204"/>
      <c r="J132" s="205">
        <f>ROUND(I132*H132,2)</f>
        <v>0</v>
      </c>
      <c r="K132" s="201" t="s">
        <v>1111</v>
      </c>
      <c r="L132" s="47"/>
      <c r="M132" s="206" t="s">
        <v>19</v>
      </c>
      <c r="N132" s="207" t="s">
        <v>43</v>
      </c>
      <c r="O132" s="87"/>
      <c r="P132" s="208">
        <f>O132*H132</f>
        <v>0</v>
      </c>
      <c r="Q132" s="208">
        <v>0</v>
      </c>
      <c r="R132" s="208">
        <f>Q132*H132</f>
        <v>0</v>
      </c>
      <c r="S132" s="208">
        <v>0</v>
      </c>
      <c r="T132" s="209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10" t="s">
        <v>122</v>
      </c>
      <c r="AT132" s="210" t="s">
        <v>124</v>
      </c>
      <c r="AU132" s="210" t="s">
        <v>82</v>
      </c>
      <c r="AY132" s="20" t="s">
        <v>123</v>
      </c>
      <c r="BE132" s="211">
        <f>IF(N132="základní",J132,0)</f>
        <v>0</v>
      </c>
      <c r="BF132" s="211">
        <f>IF(N132="snížená",J132,0)</f>
        <v>0</v>
      </c>
      <c r="BG132" s="211">
        <f>IF(N132="zákl. přenesená",J132,0)</f>
        <v>0</v>
      </c>
      <c r="BH132" s="211">
        <f>IF(N132="sníž. přenesená",J132,0)</f>
        <v>0</v>
      </c>
      <c r="BI132" s="211">
        <f>IF(N132="nulová",J132,0)</f>
        <v>0</v>
      </c>
      <c r="BJ132" s="20" t="s">
        <v>80</v>
      </c>
      <c r="BK132" s="211">
        <f>ROUND(I132*H132,2)</f>
        <v>0</v>
      </c>
      <c r="BL132" s="20" t="s">
        <v>122</v>
      </c>
      <c r="BM132" s="210" t="s">
        <v>1207</v>
      </c>
    </row>
    <row r="133" s="2" customFormat="1">
      <c r="A133" s="41"/>
      <c r="B133" s="42"/>
      <c r="C133" s="43"/>
      <c r="D133" s="259" t="s">
        <v>255</v>
      </c>
      <c r="E133" s="43"/>
      <c r="F133" s="260" t="s">
        <v>1208</v>
      </c>
      <c r="G133" s="43"/>
      <c r="H133" s="43"/>
      <c r="I133" s="261"/>
      <c r="J133" s="43"/>
      <c r="K133" s="43"/>
      <c r="L133" s="47"/>
      <c r="M133" s="265"/>
      <c r="N133" s="266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255</v>
      </c>
      <c r="AU133" s="20" t="s">
        <v>82</v>
      </c>
    </row>
    <row r="134" s="11" customFormat="1" ht="25.92" customHeight="1">
      <c r="A134" s="11"/>
      <c r="B134" s="185"/>
      <c r="C134" s="186"/>
      <c r="D134" s="187" t="s">
        <v>71</v>
      </c>
      <c r="E134" s="188" t="s">
        <v>238</v>
      </c>
      <c r="F134" s="188" t="s">
        <v>239</v>
      </c>
      <c r="G134" s="186"/>
      <c r="H134" s="186"/>
      <c r="I134" s="189"/>
      <c r="J134" s="190">
        <f>BK134</f>
        <v>0</v>
      </c>
      <c r="K134" s="186"/>
      <c r="L134" s="191"/>
      <c r="M134" s="192"/>
      <c r="N134" s="193"/>
      <c r="O134" s="193"/>
      <c r="P134" s="194">
        <f>P135</f>
        <v>0</v>
      </c>
      <c r="Q134" s="193"/>
      <c r="R134" s="194">
        <f>R135</f>
        <v>0</v>
      </c>
      <c r="S134" s="193"/>
      <c r="T134" s="195">
        <f>T135</f>
        <v>0.13350000000000001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196" t="s">
        <v>82</v>
      </c>
      <c r="AT134" s="197" t="s">
        <v>71</v>
      </c>
      <c r="AU134" s="197" t="s">
        <v>72</v>
      </c>
      <c r="AY134" s="196" t="s">
        <v>123</v>
      </c>
      <c r="BK134" s="198">
        <f>BK135</f>
        <v>0</v>
      </c>
    </row>
    <row r="135" s="11" customFormat="1" ht="22.8" customHeight="1">
      <c r="A135" s="11"/>
      <c r="B135" s="185"/>
      <c r="C135" s="186"/>
      <c r="D135" s="187" t="s">
        <v>71</v>
      </c>
      <c r="E135" s="223" t="s">
        <v>1082</v>
      </c>
      <c r="F135" s="223" t="s">
        <v>1083</v>
      </c>
      <c r="G135" s="186"/>
      <c r="H135" s="186"/>
      <c r="I135" s="189"/>
      <c r="J135" s="224">
        <f>BK135</f>
        <v>0</v>
      </c>
      <c r="K135" s="186"/>
      <c r="L135" s="191"/>
      <c r="M135" s="192"/>
      <c r="N135" s="193"/>
      <c r="O135" s="193"/>
      <c r="P135" s="194">
        <f>SUM(P136:P137)</f>
        <v>0</v>
      </c>
      <c r="Q135" s="193"/>
      <c r="R135" s="194">
        <f>SUM(R136:R137)</f>
        <v>0</v>
      </c>
      <c r="S135" s="193"/>
      <c r="T135" s="195">
        <f>SUM(T136:T137)</f>
        <v>0.13350000000000001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196" t="s">
        <v>82</v>
      </c>
      <c r="AT135" s="197" t="s">
        <v>71</v>
      </c>
      <c r="AU135" s="197" t="s">
        <v>80</v>
      </c>
      <c r="AY135" s="196" t="s">
        <v>123</v>
      </c>
      <c r="BK135" s="198">
        <f>SUM(BK136:BK137)</f>
        <v>0</v>
      </c>
    </row>
    <row r="136" s="2" customFormat="1" ht="33" customHeight="1">
      <c r="A136" s="41"/>
      <c r="B136" s="42"/>
      <c r="C136" s="199" t="s">
        <v>196</v>
      </c>
      <c r="D136" s="199" t="s">
        <v>124</v>
      </c>
      <c r="E136" s="200" t="s">
        <v>1209</v>
      </c>
      <c r="F136" s="201" t="s">
        <v>1210</v>
      </c>
      <c r="G136" s="202" t="s">
        <v>192</v>
      </c>
      <c r="H136" s="203">
        <v>5</v>
      </c>
      <c r="I136" s="204"/>
      <c r="J136" s="205">
        <f>ROUND(I136*H136,2)</f>
        <v>0</v>
      </c>
      <c r="K136" s="201" t="s">
        <v>253</v>
      </c>
      <c r="L136" s="47"/>
      <c r="M136" s="206" t="s">
        <v>19</v>
      </c>
      <c r="N136" s="207" t="s">
        <v>43</v>
      </c>
      <c r="O136" s="87"/>
      <c r="P136" s="208">
        <f>O136*H136</f>
        <v>0</v>
      </c>
      <c r="Q136" s="208">
        <v>0</v>
      </c>
      <c r="R136" s="208">
        <f>Q136*H136</f>
        <v>0</v>
      </c>
      <c r="S136" s="208">
        <v>0.026700000000000002</v>
      </c>
      <c r="T136" s="209">
        <f>S136*H136</f>
        <v>0.13350000000000001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10" t="s">
        <v>244</v>
      </c>
      <c r="AT136" s="210" t="s">
        <v>124</v>
      </c>
      <c r="AU136" s="210" t="s">
        <v>82</v>
      </c>
      <c r="AY136" s="20" t="s">
        <v>123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20" t="s">
        <v>80</v>
      </c>
      <c r="BK136" s="211">
        <f>ROUND(I136*H136,2)</f>
        <v>0</v>
      </c>
      <c r="BL136" s="20" t="s">
        <v>244</v>
      </c>
      <c r="BM136" s="210" t="s">
        <v>1211</v>
      </c>
    </row>
    <row r="137" s="2" customFormat="1">
      <c r="A137" s="41"/>
      <c r="B137" s="42"/>
      <c r="C137" s="43"/>
      <c r="D137" s="259" t="s">
        <v>255</v>
      </c>
      <c r="E137" s="43"/>
      <c r="F137" s="260" t="s">
        <v>1212</v>
      </c>
      <c r="G137" s="43"/>
      <c r="H137" s="43"/>
      <c r="I137" s="261"/>
      <c r="J137" s="43"/>
      <c r="K137" s="43"/>
      <c r="L137" s="47"/>
      <c r="M137" s="262"/>
      <c r="N137" s="263"/>
      <c r="O137" s="214"/>
      <c r="P137" s="214"/>
      <c r="Q137" s="214"/>
      <c r="R137" s="214"/>
      <c r="S137" s="214"/>
      <c r="T137" s="264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255</v>
      </c>
      <c r="AU137" s="20" t="s">
        <v>82</v>
      </c>
    </row>
    <row r="138" s="2" customFormat="1" ht="6.96" customHeight="1">
      <c r="A138" s="41"/>
      <c r="B138" s="62"/>
      <c r="C138" s="63"/>
      <c r="D138" s="63"/>
      <c r="E138" s="63"/>
      <c r="F138" s="63"/>
      <c r="G138" s="63"/>
      <c r="H138" s="63"/>
      <c r="I138" s="63"/>
      <c r="J138" s="63"/>
      <c r="K138" s="63"/>
      <c r="L138" s="47"/>
      <c r="M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</row>
  </sheetData>
  <sheetProtection sheet="1" autoFilter="0" formatColumns="0" formatRows="0" objects="1" scenarios="1" spinCount="100000" saltValue="EofRdJSGeNw37ewgvZ0jVCWMH2CRzo7TbZjDVDtiTmD1Ex1wWJivYS7lSSB8awm02U4FRmhDZD5y7E6Q/Zs/Sw==" hashValue="+20GDZ5XsGRdNagxDumiEl/jK0WTKgwU6w+7c4QURVw4ON0lJrkjPc3w1/R5XHlJoWmQwwvRx90apDUnYhYDAQ==" algorithmName="SHA-512" password="E4BF"/>
  <autoFilter ref="C84:K13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8" r:id="rId1" display="https://podminky.urs.cz/item/CS_URS_2022_01/132254204"/>
    <hyperlink ref="F91" r:id="rId2" display="https://podminky.urs.cz/item/CS_URS_2022_01/162351103"/>
    <hyperlink ref="F93" r:id="rId3" display="https://podminky.urs.cz/item/CS_URS_2021_01/171201221"/>
    <hyperlink ref="F96" r:id="rId4" display="https://podminky.urs.cz/item/CS_URS_2022_01/171251201"/>
    <hyperlink ref="F98" r:id="rId5" display="https://podminky.urs.cz/item/CS_URS_2021_01/174111101"/>
    <hyperlink ref="F101" r:id="rId6" display="https://podminky.urs.cz/item/CS_URS_2021_01/175111101"/>
    <hyperlink ref="F106" r:id="rId7" display="https://podminky.urs.cz/item/CS_URS_2021_01/175111209"/>
    <hyperlink ref="F108" r:id="rId8" display="https://podminky.urs.cz/item/CS_URS_2021_01/451573111"/>
    <hyperlink ref="F111" r:id="rId9" display="https://podminky.urs.cz/item/CS_URS_2021_01/899722113"/>
    <hyperlink ref="F114" r:id="rId10" display="https://podminky.urs.cz/item/CS_URS_2021_01/998276101"/>
    <hyperlink ref="F117" r:id="rId11" display="https://podminky.urs.cz/item/CS_URS_2022_01/162751117"/>
    <hyperlink ref="F119" r:id="rId12" display="https://podminky.urs.cz/item/CS_URS_2022_01/162751119"/>
    <hyperlink ref="F121" r:id="rId13" display="https://podminky.urs.cz/item/CS_URS_2022_01/167151111"/>
    <hyperlink ref="F123" r:id="rId14" display="https://podminky.urs.cz/item/CS_URS_2022_01/171201231"/>
    <hyperlink ref="F126" r:id="rId15" display="https://podminky.urs.cz/item/CS_URS_2024_01/871270310"/>
    <hyperlink ref="F131" r:id="rId16" display="https://podminky.urs.cz/item/CS_URS_2021_01/997013501"/>
    <hyperlink ref="F133" r:id="rId17" display="https://podminky.urs.cz/item/CS_URS_2021_01/997013509"/>
    <hyperlink ref="F137" r:id="rId18" display="https://podminky.urs.cz/item/CS_URS_2024_01/721110806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95" customWidth="1"/>
    <col min="2" max="2" width="1.667969" style="295" customWidth="1"/>
    <col min="3" max="4" width="5" style="295" customWidth="1"/>
    <col min="5" max="5" width="11.66016" style="295" customWidth="1"/>
    <col min="6" max="6" width="9.160156" style="295" customWidth="1"/>
    <col min="7" max="7" width="5" style="295" customWidth="1"/>
    <col min="8" max="8" width="77.83203" style="295" customWidth="1"/>
    <col min="9" max="10" width="20" style="295" customWidth="1"/>
    <col min="11" max="11" width="1.667969" style="295" customWidth="1"/>
  </cols>
  <sheetData>
    <row r="1" s="1" customFormat="1" ht="37.5" customHeight="1"/>
    <row r="2" s="1" customFormat="1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7" customFormat="1" ht="45" customHeight="1">
      <c r="B3" s="299"/>
      <c r="C3" s="300" t="s">
        <v>1213</v>
      </c>
      <c r="D3" s="300"/>
      <c r="E3" s="300"/>
      <c r="F3" s="300"/>
      <c r="G3" s="300"/>
      <c r="H3" s="300"/>
      <c r="I3" s="300"/>
      <c r="J3" s="300"/>
      <c r="K3" s="301"/>
    </row>
    <row r="4" s="1" customFormat="1" ht="25.5" customHeight="1">
      <c r="B4" s="302"/>
      <c r="C4" s="303" t="s">
        <v>1214</v>
      </c>
      <c r="D4" s="303"/>
      <c r="E4" s="303"/>
      <c r="F4" s="303"/>
      <c r="G4" s="303"/>
      <c r="H4" s="303"/>
      <c r="I4" s="303"/>
      <c r="J4" s="303"/>
      <c r="K4" s="304"/>
    </row>
    <row r="5" s="1" customFormat="1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s="1" customFormat="1" ht="15" customHeight="1">
      <c r="B6" s="302"/>
      <c r="C6" s="306" t="s">
        <v>1215</v>
      </c>
      <c r="D6" s="306"/>
      <c r="E6" s="306"/>
      <c r="F6" s="306"/>
      <c r="G6" s="306"/>
      <c r="H6" s="306"/>
      <c r="I6" s="306"/>
      <c r="J6" s="306"/>
      <c r="K6" s="304"/>
    </row>
    <row r="7" s="1" customFormat="1" ht="15" customHeight="1">
      <c r="B7" s="307"/>
      <c r="C7" s="306" t="s">
        <v>1216</v>
      </c>
      <c r="D7" s="306"/>
      <c r="E7" s="306"/>
      <c r="F7" s="306"/>
      <c r="G7" s="306"/>
      <c r="H7" s="306"/>
      <c r="I7" s="306"/>
      <c r="J7" s="306"/>
      <c r="K7" s="304"/>
    </row>
    <row r="8" s="1" customFormat="1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s="1" customFormat="1" ht="15" customHeight="1">
      <c r="B9" s="307"/>
      <c r="C9" s="306" t="s">
        <v>1217</v>
      </c>
      <c r="D9" s="306"/>
      <c r="E9" s="306"/>
      <c r="F9" s="306"/>
      <c r="G9" s="306"/>
      <c r="H9" s="306"/>
      <c r="I9" s="306"/>
      <c r="J9" s="306"/>
      <c r="K9" s="304"/>
    </row>
    <row r="10" s="1" customFormat="1" ht="15" customHeight="1">
      <c r="B10" s="307"/>
      <c r="C10" s="306"/>
      <c r="D10" s="306" t="s">
        <v>1218</v>
      </c>
      <c r="E10" s="306"/>
      <c r="F10" s="306"/>
      <c r="G10" s="306"/>
      <c r="H10" s="306"/>
      <c r="I10" s="306"/>
      <c r="J10" s="306"/>
      <c r="K10" s="304"/>
    </row>
    <row r="11" s="1" customFormat="1" ht="15" customHeight="1">
      <c r="B11" s="307"/>
      <c r="C11" s="308"/>
      <c r="D11" s="306" t="s">
        <v>1219</v>
      </c>
      <c r="E11" s="306"/>
      <c r="F11" s="306"/>
      <c r="G11" s="306"/>
      <c r="H11" s="306"/>
      <c r="I11" s="306"/>
      <c r="J11" s="306"/>
      <c r="K11" s="304"/>
    </row>
    <row r="12" s="1" customFormat="1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s="1" customFormat="1" ht="15" customHeight="1">
      <c r="B13" s="307"/>
      <c r="C13" s="308"/>
      <c r="D13" s="309" t="s">
        <v>1220</v>
      </c>
      <c r="E13" s="306"/>
      <c r="F13" s="306"/>
      <c r="G13" s="306"/>
      <c r="H13" s="306"/>
      <c r="I13" s="306"/>
      <c r="J13" s="306"/>
      <c r="K13" s="304"/>
    </row>
    <row r="14" s="1" customFormat="1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s="1" customFormat="1" ht="15" customHeight="1">
      <c r="B15" s="307"/>
      <c r="C15" s="308"/>
      <c r="D15" s="306" t="s">
        <v>1221</v>
      </c>
      <c r="E15" s="306"/>
      <c r="F15" s="306"/>
      <c r="G15" s="306"/>
      <c r="H15" s="306"/>
      <c r="I15" s="306"/>
      <c r="J15" s="306"/>
      <c r="K15" s="304"/>
    </row>
    <row r="16" s="1" customFormat="1" ht="15" customHeight="1">
      <c r="B16" s="307"/>
      <c r="C16" s="308"/>
      <c r="D16" s="306" t="s">
        <v>1222</v>
      </c>
      <c r="E16" s="306"/>
      <c r="F16" s="306"/>
      <c r="G16" s="306"/>
      <c r="H16" s="306"/>
      <c r="I16" s="306"/>
      <c r="J16" s="306"/>
      <c r="K16" s="304"/>
    </row>
    <row r="17" s="1" customFormat="1" ht="15" customHeight="1">
      <c r="B17" s="307"/>
      <c r="C17" s="308"/>
      <c r="D17" s="306" t="s">
        <v>1223</v>
      </c>
      <c r="E17" s="306"/>
      <c r="F17" s="306"/>
      <c r="G17" s="306"/>
      <c r="H17" s="306"/>
      <c r="I17" s="306"/>
      <c r="J17" s="306"/>
      <c r="K17" s="304"/>
    </row>
    <row r="18" s="1" customFormat="1" ht="15" customHeight="1">
      <c r="B18" s="307"/>
      <c r="C18" s="308"/>
      <c r="D18" s="308"/>
      <c r="E18" s="310" t="s">
        <v>79</v>
      </c>
      <c r="F18" s="306" t="s">
        <v>1224</v>
      </c>
      <c r="G18" s="306"/>
      <c r="H18" s="306"/>
      <c r="I18" s="306"/>
      <c r="J18" s="306"/>
      <c r="K18" s="304"/>
    </row>
    <row r="19" s="1" customFormat="1" ht="15" customHeight="1">
      <c r="B19" s="307"/>
      <c r="C19" s="308"/>
      <c r="D19" s="308"/>
      <c r="E19" s="310" t="s">
        <v>1225</v>
      </c>
      <c r="F19" s="306" t="s">
        <v>1226</v>
      </c>
      <c r="G19" s="306"/>
      <c r="H19" s="306"/>
      <c r="I19" s="306"/>
      <c r="J19" s="306"/>
      <c r="K19" s="304"/>
    </row>
    <row r="20" s="1" customFormat="1" ht="15" customHeight="1">
      <c r="B20" s="307"/>
      <c r="C20" s="308"/>
      <c r="D20" s="308"/>
      <c r="E20" s="310" t="s">
        <v>1227</v>
      </c>
      <c r="F20" s="306" t="s">
        <v>1228</v>
      </c>
      <c r="G20" s="306"/>
      <c r="H20" s="306"/>
      <c r="I20" s="306"/>
      <c r="J20" s="306"/>
      <c r="K20" s="304"/>
    </row>
    <row r="21" s="1" customFormat="1" ht="15" customHeight="1">
      <c r="B21" s="307"/>
      <c r="C21" s="308"/>
      <c r="D21" s="308"/>
      <c r="E21" s="310" t="s">
        <v>1229</v>
      </c>
      <c r="F21" s="306" t="s">
        <v>1230</v>
      </c>
      <c r="G21" s="306"/>
      <c r="H21" s="306"/>
      <c r="I21" s="306"/>
      <c r="J21" s="306"/>
      <c r="K21" s="304"/>
    </row>
    <row r="22" s="1" customFormat="1" ht="15" customHeight="1">
      <c r="B22" s="307"/>
      <c r="C22" s="308"/>
      <c r="D22" s="308"/>
      <c r="E22" s="310" t="s">
        <v>120</v>
      </c>
      <c r="F22" s="306" t="s">
        <v>121</v>
      </c>
      <c r="G22" s="306"/>
      <c r="H22" s="306"/>
      <c r="I22" s="306"/>
      <c r="J22" s="306"/>
      <c r="K22" s="304"/>
    </row>
    <row r="23" s="1" customFormat="1" ht="15" customHeight="1">
      <c r="B23" s="307"/>
      <c r="C23" s="308"/>
      <c r="D23" s="308"/>
      <c r="E23" s="310" t="s">
        <v>1231</v>
      </c>
      <c r="F23" s="306" t="s">
        <v>1232</v>
      </c>
      <c r="G23" s="306"/>
      <c r="H23" s="306"/>
      <c r="I23" s="306"/>
      <c r="J23" s="306"/>
      <c r="K23" s="304"/>
    </row>
    <row r="24" s="1" customFormat="1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s="1" customFormat="1" ht="15" customHeight="1">
      <c r="B25" s="307"/>
      <c r="C25" s="306" t="s">
        <v>1233</v>
      </c>
      <c r="D25" s="306"/>
      <c r="E25" s="306"/>
      <c r="F25" s="306"/>
      <c r="G25" s="306"/>
      <c r="H25" s="306"/>
      <c r="I25" s="306"/>
      <c r="J25" s="306"/>
      <c r="K25" s="304"/>
    </row>
    <row r="26" s="1" customFormat="1" ht="15" customHeight="1">
      <c r="B26" s="307"/>
      <c r="C26" s="306" t="s">
        <v>1234</v>
      </c>
      <c r="D26" s="306"/>
      <c r="E26" s="306"/>
      <c r="F26" s="306"/>
      <c r="G26" s="306"/>
      <c r="H26" s="306"/>
      <c r="I26" s="306"/>
      <c r="J26" s="306"/>
      <c r="K26" s="304"/>
    </row>
    <row r="27" s="1" customFormat="1" ht="15" customHeight="1">
      <c r="B27" s="307"/>
      <c r="C27" s="306"/>
      <c r="D27" s="306" t="s">
        <v>1235</v>
      </c>
      <c r="E27" s="306"/>
      <c r="F27" s="306"/>
      <c r="G27" s="306"/>
      <c r="H27" s="306"/>
      <c r="I27" s="306"/>
      <c r="J27" s="306"/>
      <c r="K27" s="304"/>
    </row>
    <row r="28" s="1" customFormat="1" ht="15" customHeight="1">
      <c r="B28" s="307"/>
      <c r="C28" s="308"/>
      <c r="D28" s="306" t="s">
        <v>1236</v>
      </c>
      <c r="E28" s="306"/>
      <c r="F28" s="306"/>
      <c r="G28" s="306"/>
      <c r="H28" s="306"/>
      <c r="I28" s="306"/>
      <c r="J28" s="306"/>
      <c r="K28" s="304"/>
    </row>
    <row r="29" s="1" customFormat="1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s="1" customFormat="1" ht="15" customHeight="1">
      <c r="B30" s="307"/>
      <c r="C30" s="308"/>
      <c r="D30" s="306" t="s">
        <v>1237</v>
      </c>
      <c r="E30" s="306"/>
      <c r="F30" s="306"/>
      <c r="G30" s="306"/>
      <c r="H30" s="306"/>
      <c r="I30" s="306"/>
      <c r="J30" s="306"/>
      <c r="K30" s="304"/>
    </row>
    <row r="31" s="1" customFormat="1" ht="15" customHeight="1">
      <c r="B31" s="307"/>
      <c r="C31" s="308"/>
      <c r="D31" s="306" t="s">
        <v>1238</v>
      </c>
      <c r="E31" s="306"/>
      <c r="F31" s="306"/>
      <c r="G31" s="306"/>
      <c r="H31" s="306"/>
      <c r="I31" s="306"/>
      <c r="J31" s="306"/>
      <c r="K31" s="304"/>
    </row>
    <row r="32" s="1" customFormat="1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s="1" customFormat="1" ht="15" customHeight="1">
      <c r="B33" s="307"/>
      <c r="C33" s="308"/>
      <c r="D33" s="306" t="s">
        <v>1239</v>
      </c>
      <c r="E33" s="306"/>
      <c r="F33" s="306"/>
      <c r="G33" s="306"/>
      <c r="H33" s="306"/>
      <c r="I33" s="306"/>
      <c r="J33" s="306"/>
      <c r="K33" s="304"/>
    </row>
    <row r="34" s="1" customFormat="1" ht="15" customHeight="1">
      <c r="B34" s="307"/>
      <c r="C34" s="308"/>
      <c r="D34" s="306" t="s">
        <v>1240</v>
      </c>
      <c r="E34" s="306"/>
      <c r="F34" s="306"/>
      <c r="G34" s="306"/>
      <c r="H34" s="306"/>
      <c r="I34" s="306"/>
      <c r="J34" s="306"/>
      <c r="K34" s="304"/>
    </row>
    <row r="35" s="1" customFormat="1" ht="15" customHeight="1">
      <c r="B35" s="307"/>
      <c r="C35" s="308"/>
      <c r="D35" s="306" t="s">
        <v>1241</v>
      </c>
      <c r="E35" s="306"/>
      <c r="F35" s="306"/>
      <c r="G35" s="306"/>
      <c r="H35" s="306"/>
      <c r="I35" s="306"/>
      <c r="J35" s="306"/>
      <c r="K35" s="304"/>
    </row>
    <row r="36" s="1" customFormat="1" ht="15" customHeight="1">
      <c r="B36" s="307"/>
      <c r="C36" s="308"/>
      <c r="D36" s="306"/>
      <c r="E36" s="309" t="s">
        <v>108</v>
      </c>
      <c r="F36" s="306"/>
      <c r="G36" s="306" t="s">
        <v>1242</v>
      </c>
      <c r="H36" s="306"/>
      <c r="I36" s="306"/>
      <c r="J36" s="306"/>
      <c r="K36" s="304"/>
    </row>
    <row r="37" s="1" customFormat="1" ht="30.75" customHeight="1">
      <c r="B37" s="307"/>
      <c r="C37" s="308"/>
      <c r="D37" s="306"/>
      <c r="E37" s="309" t="s">
        <v>1243</v>
      </c>
      <c r="F37" s="306"/>
      <c r="G37" s="306" t="s">
        <v>1244</v>
      </c>
      <c r="H37" s="306"/>
      <c r="I37" s="306"/>
      <c r="J37" s="306"/>
      <c r="K37" s="304"/>
    </row>
    <row r="38" s="1" customFormat="1" ht="15" customHeight="1">
      <c r="B38" s="307"/>
      <c r="C38" s="308"/>
      <c r="D38" s="306"/>
      <c r="E38" s="309" t="s">
        <v>53</v>
      </c>
      <c r="F38" s="306"/>
      <c r="G38" s="306" t="s">
        <v>1245</v>
      </c>
      <c r="H38" s="306"/>
      <c r="I38" s="306"/>
      <c r="J38" s="306"/>
      <c r="K38" s="304"/>
    </row>
    <row r="39" s="1" customFormat="1" ht="15" customHeight="1">
      <c r="B39" s="307"/>
      <c r="C39" s="308"/>
      <c r="D39" s="306"/>
      <c r="E39" s="309" t="s">
        <v>54</v>
      </c>
      <c r="F39" s="306"/>
      <c r="G39" s="306" t="s">
        <v>1246</v>
      </c>
      <c r="H39" s="306"/>
      <c r="I39" s="306"/>
      <c r="J39" s="306"/>
      <c r="K39" s="304"/>
    </row>
    <row r="40" s="1" customFormat="1" ht="15" customHeight="1">
      <c r="B40" s="307"/>
      <c r="C40" s="308"/>
      <c r="D40" s="306"/>
      <c r="E40" s="309" t="s">
        <v>109</v>
      </c>
      <c r="F40" s="306"/>
      <c r="G40" s="306" t="s">
        <v>1247</v>
      </c>
      <c r="H40" s="306"/>
      <c r="I40" s="306"/>
      <c r="J40" s="306"/>
      <c r="K40" s="304"/>
    </row>
    <row r="41" s="1" customFormat="1" ht="15" customHeight="1">
      <c r="B41" s="307"/>
      <c r="C41" s="308"/>
      <c r="D41" s="306"/>
      <c r="E41" s="309" t="s">
        <v>110</v>
      </c>
      <c r="F41" s="306"/>
      <c r="G41" s="306" t="s">
        <v>1248</v>
      </c>
      <c r="H41" s="306"/>
      <c r="I41" s="306"/>
      <c r="J41" s="306"/>
      <c r="K41" s="304"/>
    </row>
    <row r="42" s="1" customFormat="1" ht="15" customHeight="1">
      <c r="B42" s="307"/>
      <c r="C42" s="308"/>
      <c r="D42" s="306"/>
      <c r="E42" s="309" t="s">
        <v>1249</v>
      </c>
      <c r="F42" s="306"/>
      <c r="G42" s="306" t="s">
        <v>1250</v>
      </c>
      <c r="H42" s="306"/>
      <c r="I42" s="306"/>
      <c r="J42" s="306"/>
      <c r="K42" s="304"/>
    </row>
    <row r="43" s="1" customFormat="1" ht="15" customHeight="1">
      <c r="B43" s="307"/>
      <c r="C43" s="308"/>
      <c r="D43" s="306"/>
      <c r="E43" s="309"/>
      <c r="F43" s="306"/>
      <c r="G43" s="306" t="s">
        <v>1251</v>
      </c>
      <c r="H43" s="306"/>
      <c r="I43" s="306"/>
      <c r="J43" s="306"/>
      <c r="K43" s="304"/>
    </row>
    <row r="44" s="1" customFormat="1" ht="15" customHeight="1">
      <c r="B44" s="307"/>
      <c r="C44" s="308"/>
      <c r="D44" s="306"/>
      <c r="E44" s="309" t="s">
        <v>1252</v>
      </c>
      <c r="F44" s="306"/>
      <c r="G44" s="306" t="s">
        <v>1253</v>
      </c>
      <c r="H44" s="306"/>
      <c r="I44" s="306"/>
      <c r="J44" s="306"/>
      <c r="K44" s="304"/>
    </row>
    <row r="45" s="1" customFormat="1" ht="15" customHeight="1">
      <c r="B45" s="307"/>
      <c r="C45" s="308"/>
      <c r="D45" s="306"/>
      <c r="E45" s="309" t="s">
        <v>112</v>
      </c>
      <c r="F45" s="306"/>
      <c r="G45" s="306" t="s">
        <v>1254</v>
      </c>
      <c r="H45" s="306"/>
      <c r="I45" s="306"/>
      <c r="J45" s="306"/>
      <c r="K45" s="304"/>
    </row>
    <row r="46" s="1" customFormat="1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s="1" customFormat="1" ht="15" customHeight="1">
      <c r="B47" s="307"/>
      <c r="C47" s="308"/>
      <c r="D47" s="306" t="s">
        <v>1255</v>
      </c>
      <c r="E47" s="306"/>
      <c r="F47" s="306"/>
      <c r="G47" s="306"/>
      <c r="H47" s="306"/>
      <c r="I47" s="306"/>
      <c r="J47" s="306"/>
      <c r="K47" s="304"/>
    </row>
    <row r="48" s="1" customFormat="1" ht="15" customHeight="1">
      <c r="B48" s="307"/>
      <c r="C48" s="308"/>
      <c r="D48" s="308"/>
      <c r="E48" s="306" t="s">
        <v>1256</v>
      </c>
      <c r="F48" s="306"/>
      <c r="G48" s="306"/>
      <c r="H48" s="306"/>
      <c r="I48" s="306"/>
      <c r="J48" s="306"/>
      <c r="K48" s="304"/>
    </row>
    <row r="49" s="1" customFormat="1" ht="15" customHeight="1">
      <c r="B49" s="307"/>
      <c r="C49" s="308"/>
      <c r="D49" s="308"/>
      <c r="E49" s="306" t="s">
        <v>1257</v>
      </c>
      <c r="F49" s="306"/>
      <c r="G49" s="306"/>
      <c r="H49" s="306"/>
      <c r="I49" s="306"/>
      <c r="J49" s="306"/>
      <c r="K49" s="304"/>
    </row>
    <row r="50" s="1" customFormat="1" ht="15" customHeight="1">
      <c r="B50" s="307"/>
      <c r="C50" s="308"/>
      <c r="D50" s="308"/>
      <c r="E50" s="306" t="s">
        <v>1258</v>
      </c>
      <c r="F50" s="306"/>
      <c r="G50" s="306"/>
      <c r="H50" s="306"/>
      <c r="I50" s="306"/>
      <c r="J50" s="306"/>
      <c r="K50" s="304"/>
    </row>
    <row r="51" s="1" customFormat="1" ht="15" customHeight="1">
      <c r="B51" s="307"/>
      <c r="C51" s="308"/>
      <c r="D51" s="306" t="s">
        <v>1259</v>
      </c>
      <c r="E51" s="306"/>
      <c r="F51" s="306"/>
      <c r="G51" s="306"/>
      <c r="H51" s="306"/>
      <c r="I51" s="306"/>
      <c r="J51" s="306"/>
      <c r="K51" s="304"/>
    </row>
    <row r="52" s="1" customFormat="1" ht="25.5" customHeight="1">
      <c r="B52" s="302"/>
      <c r="C52" s="303" t="s">
        <v>1260</v>
      </c>
      <c r="D52" s="303"/>
      <c r="E52" s="303"/>
      <c r="F52" s="303"/>
      <c r="G52" s="303"/>
      <c r="H52" s="303"/>
      <c r="I52" s="303"/>
      <c r="J52" s="303"/>
      <c r="K52" s="304"/>
    </row>
    <row r="53" s="1" customFormat="1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s="1" customFormat="1" ht="15" customHeight="1">
      <c r="B54" s="302"/>
      <c r="C54" s="306" t="s">
        <v>1261</v>
      </c>
      <c r="D54" s="306"/>
      <c r="E54" s="306"/>
      <c r="F54" s="306"/>
      <c r="G54" s="306"/>
      <c r="H54" s="306"/>
      <c r="I54" s="306"/>
      <c r="J54" s="306"/>
      <c r="K54" s="304"/>
    </row>
    <row r="55" s="1" customFormat="1" ht="15" customHeight="1">
      <c r="B55" s="302"/>
      <c r="C55" s="306" t="s">
        <v>1262</v>
      </c>
      <c r="D55" s="306"/>
      <c r="E55" s="306"/>
      <c r="F55" s="306"/>
      <c r="G55" s="306"/>
      <c r="H55" s="306"/>
      <c r="I55" s="306"/>
      <c r="J55" s="306"/>
      <c r="K55" s="304"/>
    </row>
    <row r="56" s="1" customFormat="1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s="1" customFormat="1" ht="15" customHeight="1">
      <c r="B57" s="302"/>
      <c r="C57" s="306" t="s">
        <v>1263</v>
      </c>
      <c r="D57" s="306"/>
      <c r="E57" s="306"/>
      <c r="F57" s="306"/>
      <c r="G57" s="306"/>
      <c r="H57" s="306"/>
      <c r="I57" s="306"/>
      <c r="J57" s="306"/>
      <c r="K57" s="304"/>
    </row>
    <row r="58" s="1" customFormat="1" ht="15" customHeight="1">
      <c r="B58" s="302"/>
      <c r="C58" s="308"/>
      <c r="D58" s="306" t="s">
        <v>1264</v>
      </c>
      <c r="E58" s="306"/>
      <c r="F58" s="306"/>
      <c r="G58" s="306"/>
      <c r="H58" s="306"/>
      <c r="I58" s="306"/>
      <c r="J58" s="306"/>
      <c r="K58" s="304"/>
    </row>
    <row r="59" s="1" customFormat="1" ht="15" customHeight="1">
      <c r="B59" s="302"/>
      <c r="C59" s="308"/>
      <c r="D59" s="306" t="s">
        <v>1265</v>
      </c>
      <c r="E59" s="306"/>
      <c r="F59" s="306"/>
      <c r="G59" s="306"/>
      <c r="H59" s="306"/>
      <c r="I59" s="306"/>
      <c r="J59" s="306"/>
      <c r="K59" s="304"/>
    </row>
    <row r="60" s="1" customFormat="1" ht="15" customHeight="1">
      <c r="B60" s="302"/>
      <c r="C60" s="308"/>
      <c r="D60" s="306" t="s">
        <v>1266</v>
      </c>
      <c r="E60" s="306"/>
      <c r="F60" s="306"/>
      <c r="G60" s="306"/>
      <c r="H60" s="306"/>
      <c r="I60" s="306"/>
      <c r="J60" s="306"/>
      <c r="K60" s="304"/>
    </row>
    <row r="61" s="1" customFormat="1" ht="15" customHeight="1">
      <c r="B61" s="302"/>
      <c r="C61" s="308"/>
      <c r="D61" s="306" t="s">
        <v>1267</v>
      </c>
      <c r="E61" s="306"/>
      <c r="F61" s="306"/>
      <c r="G61" s="306"/>
      <c r="H61" s="306"/>
      <c r="I61" s="306"/>
      <c r="J61" s="306"/>
      <c r="K61" s="304"/>
    </row>
    <row r="62" s="1" customFormat="1" ht="15" customHeight="1">
      <c r="B62" s="302"/>
      <c r="C62" s="308"/>
      <c r="D62" s="311" t="s">
        <v>1268</v>
      </c>
      <c r="E62" s="311"/>
      <c r="F62" s="311"/>
      <c r="G62" s="311"/>
      <c r="H62" s="311"/>
      <c r="I62" s="311"/>
      <c r="J62" s="311"/>
      <c r="K62" s="304"/>
    </row>
    <row r="63" s="1" customFormat="1" ht="15" customHeight="1">
      <c r="B63" s="302"/>
      <c r="C63" s="308"/>
      <c r="D63" s="306" t="s">
        <v>1269</v>
      </c>
      <c r="E63" s="306"/>
      <c r="F63" s="306"/>
      <c r="G63" s="306"/>
      <c r="H63" s="306"/>
      <c r="I63" s="306"/>
      <c r="J63" s="306"/>
      <c r="K63" s="304"/>
    </row>
    <row r="64" s="1" customFormat="1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s="1" customFormat="1" ht="15" customHeight="1">
      <c r="B65" s="302"/>
      <c r="C65" s="308"/>
      <c r="D65" s="306" t="s">
        <v>1270</v>
      </c>
      <c r="E65" s="306"/>
      <c r="F65" s="306"/>
      <c r="G65" s="306"/>
      <c r="H65" s="306"/>
      <c r="I65" s="306"/>
      <c r="J65" s="306"/>
      <c r="K65" s="304"/>
    </row>
    <row r="66" s="1" customFormat="1" ht="15" customHeight="1">
      <c r="B66" s="302"/>
      <c r="C66" s="308"/>
      <c r="D66" s="311" t="s">
        <v>1271</v>
      </c>
      <c r="E66" s="311"/>
      <c r="F66" s="311"/>
      <c r="G66" s="311"/>
      <c r="H66" s="311"/>
      <c r="I66" s="311"/>
      <c r="J66" s="311"/>
      <c r="K66" s="304"/>
    </row>
    <row r="67" s="1" customFormat="1" ht="15" customHeight="1">
      <c r="B67" s="302"/>
      <c r="C67" s="308"/>
      <c r="D67" s="306" t="s">
        <v>1272</v>
      </c>
      <c r="E67" s="306"/>
      <c r="F67" s="306"/>
      <c r="G67" s="306"/>
      <c r="H67" s="306"/>
      <c r="I67" s="306"/>
      <c r="J67" s="306"/>
      <c r="K67" s="304"/>
    </row>
    <row r="68" s="1" customFormat="1" ht="15" customHeight="1">
      <c r="B68" s="302"/>
      <c r="C68" s="308"/>
      <c r="D68" s="306" t="s">
        <v>1273</v>
      </c>
      <c r="E68" s="306"/>
      <c r="F68" s="306"/>
      <c r="G68" s="306"/>
      <c r="H68" s="306"/>
      <c r="I68" s="306"/>
      <c r="J68" s="306"/>
      <c r="K68" s="304"/>
    </row>
    <row r="69" s="1" customFormat="1" ht="15" customHeight="1">
      <c r="B69" s="302"/>
      <c r="C69" s="308"/>
      <c r="D69" s="306" t="s">
        <v>1274</v>
      </c>
      <c r="E69" s="306"/>
      <c r="F69" s="306"/>
      <c r="G69" s="306"/>
      <c r="H69" s="306"/>
      <c r="I69" s="306"/>
      <c r="J69" s="306"/>
      <c r="K69" s="304"/>
    </row>
    <row r="70" s="1" customFormat="1" ht="15" customHeight="1">
      <c r="B70" s="302"/>
      <c r="C70" s="308"/>
      <c r="D70" s="306" t="s">
        <v>1275</v>
      </c>
      <c r="E70" s="306"/>
      <c r="F70" s="306"/>
      <c r="G70" s="306"/>
      <c r="H70" s="306"/>
      <c r="I70" s="306"/>
      <c r="J70" s="306"/>
      <c r="K70" s="304"/>
    </row>
    <row r="71" s="1" customFormat="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s="1" customFormat="1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s="1" customFormat="1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s="1" customFormat="1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s="1" customFormat="1" ht="45" customHeight="1">
      <c r="B75" s="321"/>
      <c r="C75" s="322" t="s">
        <v>1276</v>
      </c>
      <c r="D75" s="322"/>
      <c r="E75" s="322"/>
      <c r="F75" s="322"/>
      <c r="G75" s="322"/>
      <c r="H75" s="322"/>
      <c r="I75" s="322"/>
      <c r="J75" s="322"/>
      <c r="K75" s="323"/>
    </row>
    <row r="76" s="1" customFormat="1" ht="17.25" customHeight="1">
      <c r="B76" s="321"/>
      <c r="C76" s="324" t="s">
        <v>1277</v>
      </c>
      <c r="D76" s="324"/>
      <c r="E76" s="324"/>
      <c r="F76" s="324" t="s">
        <v>1278</v>
      </c>
      <c r="G76" s="325"/>
      <c r="H76" s="324" t="s">
        <v>54</v>
      </c>
      <c r="I76" s="324" t="s">
        <v>57</v>
      </c>
      <c r="J76" s="324" t="s">
        <v>1279</v>
      </c>
      <c r="K76" s="323"/>
    </row>
    <row r="77" s="1" customFormat="1" ht="17.25" customHeight="1">
      <c r="B77" s="321"/>
      <c r="C77" s="326" t="s">
        <v>1280</v>
      </c>
      <c r="D77" s="326"/>
      <c r="E77" s="326"/>
      <c r="F77" s="327" t="s">
        <v>1281</v>
      </c>
      <c r="G77" s="328"/>
      <c r="H77" s="326"/>
      <c r="I77" s="326"/>
      <c r="J77" s="326" t="s">
        <v>1282</v>
      </c>
      <c r="K77" s="323"/>
    </row>
    <row r="78" s="1" customFormat="1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s="1" customFormat="1" ht="15" customHeight="1">
      <c r="B79" s="321"/>
      <c r="C79" s="309" t="s">
        <v>53</v>
      </c>
      <c r="D79" s="331"/>
      <c r="E79" s="331"/>
      <c r="F79" s="332" t="s">
        <v>1283</v>
      </c>
      <c r="G79" s="333"/>
      <c r="H79" s="309" t="s">
        <v>1284</v>
      </c>
      <c r="I79" s="309" t="s">
        <v>1285</v>
      </c>
      <c r="J79" s="309">
        <v>20</v>
      </c>
      <c r="K79" s="323"/>
    </row>
    <row r="80" s="1" customFormat="1" ht="15" customHeight="1">
      <c r="B80" s="321"/>
      <c r="C80" s="309" t="s">
        <v>1286</v>
      </c>
      <c r="D80" s="309"/>
      <c r="E80" s="309"/>
      <c r="F80" s="332" t="s">
        <v>1283</v>
      </c>
      <c r="G80" s="333"/>
      <c r="H80" s="309" t="s">
        <v>1287</v>
      </c>
      <c r="I80" s="309" t="s">
        <v>1285</v>
      </c>
      <c r="J80" s="309">
        <v>120</v>
      </c>
      <c r="K80" s="323"/>
    </row>
    <row r="81" s="1" customFormat="1" ht="15" customHeight="1">
      <c r="B81" s="334"/>
      <c r="C81" s="309" t="s">
        <v>1288</v>
      </c>
      <c r="D81" s="309"/>
      <c r="E81" s="309"/>
      <c r="F81" s="332" t="s">
        <v>1289</v>
      </c>
      <c r="G81" s="333"/>
      <c r="H81" s="309" t="s">
        <v>1290</v>
      </c>
      <c r="I81" s="309" t="s">
        <v>1285</v>
      </c>
      <c r="J81" s="309">
        <v>50</v>
      </c>
      <c r="K81" s="323"/>
    </row>
    <row r="82" s="1" customFormat="1" ht="15" customHeight="1">
      <c r="B82" s="334"/>
      <c r="C82" s="309" t="s">
        <v>1291</v>
      </c>
      <c r="D82" s="309"/>
      <c r="E82" s="309"/>
      <c r="F82" s="332" t="s">
        <v>1283</v>
      </c>
      <c r="G82" s="333"/>
      <c r="H82" s="309" t="s">
        <v>1292</v>
      </c>
      <c r="I82" s="309" t="s">
        <v>1293</v>
      </c>
      <c r="J82" s="309"/>
      <c r="K82" s="323"/>
    </row>
    <row r="83" s="1" customFormat="1" ht="15" customHeight="1">
      <c r="B83" s="334"/>
      <c r="C83" s="335" t="s">
        <v>1294</v>
      </c>
      <c r="D83" s="335"/>
      <c r="E83" s="335"/>
      <c r="F83" s="336" t="s">
        <v>1289</v>
      </c>
      <c r="G83" s="335"/>
      <c r="H83" s="335" t="s">
        <v>1295</v>
      </c>
      <c r="I83" s="335" t="s">
        <v>1285</v>
      </c>
      <c r="J83" s="335">
        <v>15</v>
      </c>
      <c r="K83" s="323"/>
    </row>
    <row r="84" s="1" customFormat="1" ht="15" customHeight="1">
      <c r="B84" s="334"/>
      <c r="C84" s="335" t="s">
        <v>1296</v>
      </c>
      <c r="D84" s="335"/>
      <c r="E84" s="335"/>
      <c r="F84" s="336" t="s">
        <v>1289</v>
      </c>
      <c r="G84" s="335"/>
      <c r="H84" s="335" t="s">
        <v>1297</v>
      </c>
      <c r="I84" s="335" t="s">
        <v>1285</v>
      </c>
      <c r="J84" s="335">
        <v>15</v>
      </c>
      <c r="K84" s="323"/>
    </row>
    <row r="85" s="1" customFormat="1" ht="15" customHeight="1">
      <c r="B85" s="334"/>
      <c r="C85" s="335" t="s">
        <v>1298</v>
      </c>
      <c r="D85" s="335"/>
      <c r="E85" s="335"/>
      <c r="F85" s="336" t="s">
        <v>1289</v>
      </c>
      <c r="G85" s="335"/>
      <c r="H85" s="335" t="s">
        <v>1299</v>
      </c>
      <c r="I85" s="335" t="s">
        <v>1285</v>
      </c>
      <c r="J85" s="335">
        <v>20</v>
      </c>
      <c r="K85" s="323"/>
    </row>
    <row r="86" s="1" customFormat="1" ht="15" customHeight="1">
      <c r="B86" s="334"/>
      <c r="C86" s="335" t="s">
        <v>1300</v>
      </c>
      <c r="D86" s="335"/>
      <c r="E86" s="335"/>
      <c r="F86" s="336" t="s">
        <v>1289</v>
      </c>
      <c r="G86" s="335"/>
      <c r="H86" s="335" t="s">
        <v>1301</v>
      </c>
      <c r="I86" s="335" t="s">
        <v>1285</v>
      </c>
      <c r="J86" s="335">
        <v>20</v>
      </c>
      <c r="K86" s="323"/>
    </row>
    <row r="87" s="1" customFormat="1" ht="15" customHeight="1">
      <c r="B87" s="334"/>
      <c r="C87" s="309" t="s">
        <v>1302</v>
      </c>
      <c r="D87" s="309"/>
      <c r="E87" s="309"/>
      <c r="F87" s="332" t="s">
        <v>1289</v>
      </c>
      <c r="G87" s="333"/>
      <c r="H87" s="309" t="s">
        <v>1303</v>
      </c>
      <c r="I87" s="309" t="s">
        <v>1285</v>
      </c>
      <c r="J87" s="309">
        <v>50</v>
      </c>
      <c r="K87" s="323"/>
    </row>
    <row r="88" s="1" customFormat="1" ht="15" customHeight="1">
      <c r="B88" s="334"/>
      <c r="C88" s="309" t="s">
        <v>1304</v>
      </c>
      <c r="D88" s="309"/>
      <c r="E88" s="309"/>
      <c r="F88" s="332" t="s">
        <v>1289</v>
      </c>
      <c r="G88" s="333"/>
      <c r="H88" s="309" t="s">
        <v>1305</v>
      </c>
      <c r="I88" s="309" t="s">
        <v>1285</v>
      </c>
      <c r="J88" s="309">
        <v>20</v>
      </c>
      <c r="K88" s="323"/>
    </row>
    <row r="89" s="1" customFormat="1" ht="15" customHeight="1">
      <c r="B89" s="334"/>
      <c r="C89" s="309" t="s">
        <v>1306</v>
      </c>
      <c r="D89" s="309"/>
      <c r="E89" s="309"/>
      <c r="F89" s="332" t="s">
        <v>1289</v>
      </c>
      <c r="G89" s="333"/>
      <c r="H89" s="309" t="s">
        <v>1307</v>
      </c>
      <c r="I89" s="309" t="s">
        <v>1285</v>
      </c>
      <c r="J89" s="309">
        <v>20</v>
      </c>
      <c r="K89" s="323"/>
    </row>
    <row r="90" s="1" customFormat="1" ht="15" customHeight="1">
      <c r="B90" s="334"/>
      <c r="C90" s="309" t="s">
        <v>1308</v>
      </c>
      <c r="D90" s="309"/>
      <c r="E90" s="309"/>
      <c r="F90" s="332" t="s">
        <v>1289</v>
      </c>
      <c r="G90" s="333"/>
      <c r="H90" s="309" t="s">
        <v>1309</v>
      </c>
      <c r="I90" s="309" t="s">
        <v>1285</v>
      </c>
      <c r="J90" s="309">
        <v>50</v>
      </c>
      <c r="K90" s="323"/>
    </row>
    <row r="91" s="1" customFormat="1" ht="15" customHeight="1">
      <c r="B91" s="334"/>
      <c r="C91" s="309" t="s">
        <v>1310</v>
      </c>
      <c r="D91" s="309"/>
      <c r="E91" s="309"/>
      <c r="F91" s="332" t="s">
        <v>1289</v>
      </c>
      <c r="G91" s="333"/>
      <c r="H91" s="309" t="s">
        <v>1310</v>
      </c>
      <c r="I91" s="309" t="s">
        <v>1285</v>
      </c>
      <c r="J91" s="309">
        <v>50</v>
      </c>
      <c r="K91" s="323"/>
    </row>
    <row r="92" s="1" customFormat="1" ht="15" customHeight="1">
      <c r="B92" s="334"/>
      <c r="C92" s="309" t="s">
        <v>1311</v>
      </c>
      <c r="D92" s="309"/>
      <c r="E92" s="309"/>
      <c r="F92" s="332" t="s">
        <v>1289</v>
      </c>
      <c r="G92" s="333"/>
      <c r="H92" s="309" t="s">
        <v>1312</v>
      </c>
      <c r="I92" s="309" t="s">
        <v>1285</v>
      </c>
      <c r="J92" s="309">
        <v>255</v>
      </c>
      <c r="K92" s="323"/>
    </row>
    <row r="93" s="1" customFormat="1" ht="15" customHeight="1">
      <c r="B93" s="334"/>
      <c r="C93" s="309" t="s">
        <v>1313</v>
      </c>
      <c r="D93" s="309"/>
      <c r="E93" s="309"/>
      <c r="F93" s="332" t="s">
        <v>1283</v>
      </c>
      <c r="G93" s="333"/>
      <c r="H93" s="309" t="s">
        <v>1314</v>
      </c>
      <c r="I93" s="309" t="s">
        <v>1315</v>
      </c>
      <c r="J93" s="309"/>
      <c r="K93" s="323"/>
    </row>
    <row r="94" s="1" customFormat="1" ht="15" customHeight="1">
      <c r="B94" s="334"/>
      <c r="C94" s="309" t="s">
        <v>1316</v>
      </c>
      <c r="D94" s="309"/>
      <c r="E94" s="309"/>
      <c r="F94" s="332" t="s">
        <v>1283</v>
      </c>
      <c r="G94" s="333"/>
      <c r="H94" s="309" t="s">
        <v>1317</v>
      </c>
      <c r="I94" s="309" t="s">
        <v>1318</v>
      </c>
      <c r="J94" s="309"/>
      <c r="K94" s="323"/>
    </row>
    <row r="95" s="1" customFormat="1" ht="15" customHeight="1">
      <c r="B95" s="334"/>
      <c r="C95" s="309" t="s">
        <v>1319</v>
      </c>
      <c r="D95" s="309"/>
      <c r="E95" s="309"/>
      <c r="F95" s="332" t="s">
        <v>1283</v>
      </c>
      <c r="G95" s="333"/>
      <c r="H95" s="309" t="s">
        <v>1319</v>
      </c>
      <c r="I95" s="309" t="s">
        <v>1318</v>
      </c>
      <c r="J95" s="309"/>
      <c r="K95" s="323"/>
    </row>
    <row r="96" s="1" customFormat="1" ht="15" customHeight="1">
      <c r="B96" s="334"/>
      <c r="C96" s="309" t="s">
        <v>38</v>
      </c>
      <c r="D96" s="309"/>
      <c r="E96" s="309"/>
      <c r="F96" s="332" t="s">
        <v>1283</v>
      </c>
      <c r="G96" s="333"/>
      <c r="H96" s="309" t="s">
        <v>1320</v>
      </c>
      <c r="I96" s="309" t="s">
        <v>1318</v>
      </c>
      <c r="J96" s="309"/>
      <c r="K96" s="323"/>
    </row>
    <row r="97" s="1" customFormat="1" ht="15" customHeight="1">
      <c r="B97" s="334"/>
      <c r="C97" s="309" t="s">
        <v>48</v>
      </c>
      <c r="D97" s="309"/>
      <c r="E97" s="309"/>
      <c r="F97" s="332" t="s">
        <v>1283</v>
      </c>
      <c r="G97" s="333"/>
      <c r="H97" s="309" t="s">
        <v>1321</v>
      </c>
      <c r="I97" s="309" t="s">
        <v>1318</v>
      </c>
      <c r="J97" s="309"/>
      <c r="K97" s="323"/>
    </row>
    <row r="98" s="1" customFormat="1" ht="15" customHeight="1">
      <c r="B98" s="337"/>
      <c r="C98" s="338"/>
      <c r="D98" s="338"/>
      <c r="E98" s="338"/>
      <c r="F98" s="338"/>
      <c r="G98" s="338"/>
      <c r="H98" s="338"/>
      <c r="I98" s="338"/>
      <c r="J98" s="338"/>
      <c r="K98" s="339"/>
    </row>
    <row r="99" s="1" customFormat="1" ht="18.75" customHeight="1">
      <c r="B99" s="340"/>
      <c r="C99" s="341"/>
      <c r="D99" s="341"/>
      <c r="E99" s="341"/>
      <c r="F99" s="341"/>
      <c r="G99" s="341"/>
      <c r="H99" s="341"/>
      <c r="I99" s="341"/>
      <c r="J99" s="341"/>
      <c r="K99" s="340"/>
    </row>
    <row r="100" s="1" customFormat="1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s="1" customFormat="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s="1" customFormat="1" ht="45" customHeight="1">
      <c r="B102" s="321"/>
      <c r="C102" s="322" t="s">
        <v>1322</v>
      </c>
      <c r="D102" s="322"/>
      <c r="E102" s="322"/>
      <c r="F102" s="322"/>
      <c r="G102" s="322"/>
      <c r="H102" s="322"/>
      <c r="I102" s="322"/>
      <c r="J102" s="322"/>
      <c r="K102" s="323"/>
    </row>
    <row r="103" s="1" customFormat="1" ht="17.25" customHeight="1">
      <c r="B103" s="321"/>
      <c r="C103" s="324" t="s">
        <v>1277</v>
      </c>
      <c r="D103" s="324"/>
      <c r="E103" s="324"/>
      <c r="F103" s="324" t="s">
        <v>1278</v>
      </c>
      <c r="G103" s="325"/>
      <c r="H103" s="324" t="s">
        <v>54</v>
      </c>
      <c r="I103" s="324" t="s">
        <v>57</v>
      </c>
      <c r="J103" s="324" t="s">
        <v>1279</v>
      </c>
      <c r="K103" s="323"/>
    </row>
    <row r="104" s="1" customFormat="1" ht="17.25" customHeight="1">
      <c r="B104" s="321"/>
      <c r="C104" s="326" t="s">
        <v>1280</v>
      </c>
      <c r="D104" s="326"/>
      <c r="E104" s="326"/>
      <c r="F104" s="327" t="s">
        <v>1281</v>
      </c>
      <c r="G104" s="328"/>
      <c r="H104" s="326"/>
      <c r="I104" s="326"/>
      <c r="J104" s="326" t="s">
        <v>1282</v>
      </c>
      <c r="K104" s="323"/>
    </row>
    <row r="105" s="1" customFormat="1" ht="5.25" customHeight="1">
      <c r="B105" s="321"/>
      <c r="C105" s="324"/>
      <c r="D105" s="324"/>
      <c r="E105" s="324"/>
      <c r="F105" s="324"/>
      <c r="G105" s="342"/>
      <c r="H105" s="324"/>
      <c r="I105" s="324"/>
      <c r="J105" s="324"/>
      <c r="K105" s="323"/>
    </row>
    <row r="106" s="1" customFormat="1" ht="15" customHeight="1">
      <c r="B106" s="321"/>
      <c r="C106" s="309" t="s">
        <v>53</v>
      </c>
      <c r="D106" s="331"/>
      <c r="E106" s="331"/>
      <c r="F106" s="332" t="s">
        <v>1283</v>
      </c>
      <c r="G106" s="309"/>
      <c r="H106" s="309" t="s">
        <v>1323</v>
      </c>
      <c r="I106" s="309" t="s">
        <v>1285</v>
      </c>
      <c r="J106" s="309">
        <v>20</v>
      </c>
      <c r="K106" s="323"/>
    </row>
    <row r="107" s="1" customFormat="1" ht="15" customHeight="1">
      <c r="B107" s="321"/>
      <c r="C107" s="309" t="s">
        <v>1286</v>
      </c>
      <c r="D107" s="309"/>
      <c r="E107" s="309"/>
      <c r="F107" s="332" t="s">
        <v>1283</v>
      </c>
      <c r="G107" s="309"/>
      <c r="H107" s="309" t="s">
        <v>1323</v>
      </c>
      <c r="I107" s="309" t="s">
        <v>1285</v>
      </c>
      <c r="J107" s="309">
        <v>120</v>
      </c>
      <c r="K107" s="323"/>
    </row>
    <row r="108" s="1" customFormat="1" ht="15" customHeight="1">
      <c r="B108" s="334"/>
      <c r="C108" s="309" t="s">
        <v>1288</v>
      </c>
      <c r="D108" s="309"/>
      <c r="E108" s="309"/>
      <c r="F108" s="332" t="s">
        <v>1289</v>
      </c>
      <c r="G108" s="309"/>
      <c r="H108" s="309" t="s">
        <v>1323</v>
      </c>
      <c r="I108" s="309" t="s">
        <v>1285</v>
      </c>
      <c r="J108" s="309">
        <v>50</v>
      </c>
      <c r="K108" s="323"/>
    </row>
    <row r="109" s="1" customFormat="1" ht="15" customHeight="1">
      <c r="B109" s="334"/>
      <c r="C109" s="309" t="s">
        <v>1291</v>
      </c>
      <c r="D109" s="309"/>
      <c r="E109" s="309"/>
      <c r="F109" s="332" t="s">
        <v>1283</v>
      </c>
      <c r="G109" s="309"/>
      <c r="H109" s="309" t="s">
        <v>1323</v>
      </c>
      <c r="I109" s="309" t="s">
        <v>1293</v>
      </c>
      <c r="J109" s="309"/>
      <c r="K109" s="323"/>
    </row>
    <row r="110" s="1" customFormat="1" ht="15" customHeight="1">
      <c r="B110" s="334"/>
      <c r="C110" s="309" t="s">
        <v>1302</v>
      </c>
      <c r="D110" s="309"/>
      <c r="E110" s="309"/>
      <c r="F110" s="332" t="s">
        <v>1289</v>
      </c>
      <c r="G110" s="309"/>
      <c r="H110" s="309" t="s">
        <v>1323</v>
      </c>
      <c r="I110" s="309" t="s">
        <v>1285</v>
      </c>
      <c r="J110" s="309">
        <v>50</v>
      </c>
      <c r="K110" s="323"/>
    </row>
    <row r="111" s="1" customFormat="1" ht="15" customHeight="1">
      <c r="B111" s="334"/>
      <c r="C111" s="309" t="s">
        <v>1310</v>
      </c>
      <c r="D111" s="309"/>
      <c r="E111" s="309"/>
      <c r="F111" s="332" t="s">
        <v>1289</v>
      </c>
      <c r="G111" s="309"/>
      <c r="H111" s="309" t="s">
        <v>1323</v>
      </c>
      <c r="I111" s="309" t="s">
        <v>1285</v>
      </c>
      <c r="J111" s="309">
        <v>50</v>
      </c>
      <c r="K111" s="323"/>
    </row>
    <row r="112" s="1" customFormat="1" ht="15" customHeight="1">
      <c r="B112" s="334"/>
      <c r="C112" s="309" t="s">
        <v>1308</v>
      </c>
      <c r="D112" s="309"/>
      <c r="E112" s="309"/>
      <c r="F112" s="332" t="s">
        <v>1289</v>
      </c>
      <c r="G112" s="309"/>
      <c r="H112" s="309" t="s">
        <v>1323</v>
      </c>
      <c r="I112" s="309" t="s">
        <v>1285</v>
      </c>
      <c r="J112" s="309">
        <v>50</v>
      </c>
      <c r="K112" s="323"/>
    </row>
    <row r="113" s="1" customFormat="1" ht="15" customHeight="1">
      <c r="B113" s="334"/>
      <c r="C113" s="309" t="s">
        <v>53</v>
      </c>
      <c r="D113" s="309"/>
      <c r="E113" s="309"/>
      <c r="F113" s="332" t="s">
        <v>1283</v>
      </c>
      <c r="G113" s="309"/>
      <c r="H113" s="309" t="s">
        <v>1324</v>
      </c>
      <c r="I113" s="309" t="s">
        <v>1285</v>
      </c>
      <c r="J113" s="309">
        <v>20</v>
      </c>
      <c r="K113" s="323"/>
    </row>
    <row r="114" s="1" customFormat="1" ht="15" customHeight="1">
      <c r="B114" s="334"/>
      <c r="C114" s="309" t="s">
        <v>1325</v>
      </c>
      <c r="D114" s="309"/>
      <c r="E114" s="309"/>
      <c r="F114" s="332" t="s">
        <v>1283</v>
      </c>
      <c r="G114" s="309"/>
      <c r="H114" s="309" t="s">
        <v>1326</v>
      </c>
      <c r="I114" s="309" t="s">
        <v>1285</v>
      </c>
      <c r="J114" s="309">
        <v>120</v>
      </c>
      <c r="K114" s="323"/>
    </row>
    <row r="115" s="1" customFormat="1" ht="15" customHeight="1">
      <c r="B115" s="334"/>
      <c r="C115" s="309" t="s">
        <v>38</v>
      </c>
      <c r="D115" s="309"/>
      <c r="E115" s="309"/>
      <c r="F115" s="332" t="s">
        <v>1283</v>
      </c>
      <c r="G115" s="309"/>
      <c r="H115" s="309" t="s">
        <v>1327</v>
      </c>
      <c r="I115" s="309" t="s">
        <v>1318</v>
      </c>
      <c r="J115" s="309"/>
      <c r="K115" s="323"/>
    </row>
    <row r="116" s="1" customFormat="1" ht="15" customHeight="1">
      <c r="B116" s="334"/>
      <c r="C116" s="309" t="s">
        <v>48</v>
      </c>
      <c r="D116" s="309"/>
      <c r="E116" s="309"/>
      <c r="F116" s="332" t="s">
        <v>1283</v>
      </c>
      <c r="G116" s="309"/>
      <c r="H116" s="309" t="s">
        <v>1328</v>
      </c>
      <c r="I116" s="309" t="s">
        <v>1318</v>
      </c>
      <c r="J116" s="309"/>
      <c r="K116" s="323"/>
    </row>
    <row r="117" s="1" customFormat="1" ht="15" customHeight="1">
      <c r="B117" s="334"/>
      <c r="C117" s="309" t="s">
        <v>57</v>
      </c>
      <c r="D117" s="309"/>
      <c r="E117" s="309"/>
      <c r="F117" s="332" t="s">
        <v>1283</v>
      </c>
      <c r="G117" s="309"/>
      <c r="H117" s="309" t="s">
        <v>1329</v>
      </c>
      <c r="I117" s="309" t="s">
        <v>1330</v>
      </c>
      <c r="J117" s="309"/>
      <c r="K117" s="323"/>
    </row>
    <row r="118" s="1" customFormat="1" ht="15" customHeight="1">
      <c r="B118" s="337"/>
      <c r="C118" s="343"/>
      <c r="D118" s="343"/>
      <c r="E118" s="343"/>
      <c r="F118" s="343"/>
      <c r="G118" s="343"/>
      <c r="H118" s="343"/>
      <c r="I118" s="343"/>
      <c r="J118" s="343"/>
      <c r="K118" s="339"/>
    </row>
    <row r="119" s="1" customFormat="1" ht="18.75" customHeight="1">
      <c r="B119" s="344"/>
      <c r="C119" s="345"/>
      <c r="D119" s="345"/>
      <c r="E119" s="345"/>
      <c r="F119" s="346"/>
      <c r="G119" s="345"/>
      <c r="H119" s="345"/>
      <c r="I119" s="345"/>
      <c r="J119" s="345"/>
      <c r="K119" s="344"/>
    </row>
    <row r="120" s="1" customFormat="1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s="1" customFormat="1" ht="7.5" customHeight="1">
      <c r="B121" s="347"/>
      <c r="C121" s="348"/>
      <c r="D121" s="348"/>
      <c r="E121" s="348"/>
      <c r="F121" s="348"/>
      <c r="G121" s="348"/>
      <c r="H121" s="348"/>
      <c r="I121" s="348"/>
      <c r="J121" s="348"/>
      <c r="K121" s="349"/>
    </row>
    <row r="122" s="1" customFormat="1" ht="45" customHeight="1">
      <c r="B122" s="350"/>
      <c r="C122" s="300" t="s">
        <v>1331</v>
      </c>
      <c r="D122" s="300"/>
      <c r="E122" s="300"/>
      <c r="F122" s="300"/>
      <c r="G122" s="300"/>
      <c r="H122" s="300"/>
      <c r="I122" s="300"/>
      <c r="J122" s="300"/>
      <c r="K122" s="351"/>
    </row>
    <row r="123" s="1" customFormat="1" ht="17.25" customHeight="1">
      <c r="B123" s="352"/>
      <c r="C123" s="324" t="s">
        <v>1277</v>
      </c>
      <c r="D123" s="324"/>
      <c r="E123" s="324"/>
      <c r="F123" s="324" t="s">
        <v>1278</v>
      </c>
      <c r="G123" s="325"/>
      <c r="H123" s="324" t="s">
        <v>54</v>
      </c>
      <c r="I123" s="324" t="s">
        <v>57</v>
      </c>
      <c r="J123" s="324" t="s">
        <v>1279</v>
      </c>
      <c r="K123" s="353"/>
    </row>
    <row r="124" s="1" customFormat="1" ht="17.25" customHeight="1">
      <c r="B124" s="352"/>
      <c r="C124" s="326" t="s">
        <v>1280</v>
      </c>
      <c r="D124" s="326"/>
      <c r="E124" s="326"/>
      <c r="F124" s="327" t="s">
        <v>1281</v>
      </c>
      <c r="G124" s="328"/>
      <c r="H124" s="326"/>
      <c r="I124" s="326"/>
      <c r="J124" s="326" t="s">
        <v>1282</v>
      </c>
      <c r="K124" s="353"/>
    </row>
    <row r="125" s="1" customFormat="1" ht="5.25" customHeight="1">
      <c r="B125" s="354"/>
      <c r="C125" s="329"/>
      <c r="D125" s="329"/>
      <c r="E125" s="329"/>
      <c r="F125" s="329"/>
      <c r="G125" s="355"/>
      <c r="H125" s="329"/>
      <c r="I125" s="329"/>
      <c r="J125" s="329"/>
      <c r="K125" s="356"/>
    </row>
    <row r="126" s="1" customFormat="1" ht="15" customHeight="1">
      <c r="B126" s="354"/>
      <c r="C126" s="309" t="s">
        <v>1286</v>
      </c>
      <c r="D126" s="331"/>
      <c r="E126" s="331"/>
      <c r="F126" s="332" t="s">
        <v>1283</v>
      </c>
      <c r="G126" s="309"/>
      <c r="H126" s="309" t="s">
        <v>1323</v>
      </c>
      <c r="I126" s="309" t="s">
        <v>1285</v>
      </c>
      <c r="J126" s="309">
        <v>120</v>
      </c>
      <c r="K126" s="357"/>
    </row>
    <row r="127" s="1" customFormat="1" ht="15" customHeight="1">
      <c r="B127" s="354"/>
      <c r="C127" s="309" t="s">
        <v>1332</v>
      </c>
      <c r="D127" s="309"/>
      <c r="E127" s="309"/>
      <c r="F127" s="332" t="s">
        <v>1283</v>
      </c>
      <c r="G127" s="309"/>
      <c r="H127" s="309" t="s">
        <v>1333</v>
      </c>
      <c r="I127" s="309" t="s">
        <v>1285</v>
      </c>
      <c r="J127" s="309" t="s">
        <v>1334</v>
      </c>
      <c r="K127" s="357"/>
    </row>
    <row r="128" s="1" customFormat="1" ht="15" customHeight="1">
      <c r="B128" s="354"/>
      <c r="C128" s="309" t="s">
        <v>1231</v>
      </c>
      <c r="D128" s="309"/>
      <c r="E128" s="309"/>
      <c r="F128" s="332" t="s">
        <v>1283</v>
      </c>
      <c r="G128" s="309"/>
      <c r="H128" s="309" t="s">
        <v>1335</v>
      </c>
      <c r="I128" s="309" t="s">
        <v>1285</v>
      </c>
      <c r="J128" s="309" t="s">
        <v>1334</v>
      </c>
      <c r="K128" s="357"/>
    </row>
    <row r="129" s="1" customFormat="1" ht="15" customHeight="1">
      <c r="B129" s="354"/>
      <c r="C129" s="309" t="s">
        <v>1294</v>
      </c>
      <c r="D129" s="309"/>
      <c r="E129" s="309"/>
      <c r="F129" s="332" t="s">
        <v>1289</v>
      </c>
      <c r="G129" s="309"/>
      <c r="H129" s="309" t="s">
        <v>1295</v>
      </c>
      <c r="I129" s="309" t="s">
        <v>1285</v>
      </c>
      <c r="J129" s="309">
        <v>15</v>
      </c>
      <c r="K129" s="357"/>
    </row>
    <row r="130" s="1" customFormat="1" ht="15" customHeight="1">
      <c r="B130" s="354"/>
      <c r="C130" s="335" t="s">
        <v>1296</v>
      </c>
      <c r="D130" s="335"/>
      <c r="E130" s="335"/>
      <c r="F130" s="336" t="s">
        <v>1289</v>
      </c>
      <c r="G130" s="335"/>
      <c r="H130" s="335" t="s">
        <v>1297</v>
      </c>
      <c r="I130" s="335" t="s">
        <v>1285</v>
      </c>
      <c r="J130" s="335">
        <v>15</v>
      </c>
      <c r="K130" s="357"/>
    </row>
    <row r="131" s="1" customFormat="1" ht="15" customHeight="1">
      <c r="B131" s="354"/>
      <c r="C131" s="335" t="s">
        <v>1298</v>
      </c>
      <c r="D131" s="335"/>
      <c r="E131" s="335"/>
      <c r="F131" s="336" t="s">
        <v>1289</v>
      </c>
      <c r="G131" s="335"/>
      <c r="H131" s="335" t="s">
        <v>1299</v>
      </c>
      <c r="I131" s="335" t="s">
        <v>1285</v>
      </c>
      <c r="J131" s="335">
        <v>20</v>
      </c>
      <c r="K131" s="357"/>
    </row>
    <row r="132" s="1" customFormat="1" ht="15" customHeight="1">
      <c r="B132" s="354"/>
      <c r="C132" s="335" t="s">
        <v>1300</v>
      </c>
      <c r="D132" s="335"/>
      <c r="E132" s="335"/>
      <c r="F132" s="336" t="s">
        <v>1289</v>
      </c>
      <c r="G132" s="335"/>
      <c r="H132" s="335" t="s">
        <v>1301</v>
      </c>
      <c r="I132" s="335" t="s">
        <v>1285</v>
      </c>
      <c r="J132" s="335">
        <v>20</v>
      </c>
      <c r="K132" s="357"/>
    </row>
    <row r="133" s="1" customFormat="1" ht="15" customHeight="1">
      <c r="B133" s="354"/>
      <c r="C133" s="309" t="s">
        <v>1288</v>
      </c>
      <c r="D133" s="309"/>
      <c r="E133" s="309"/>
      <c r="F133" s="332" t="s">
        <v>1289</v>
      </c>
      <c r="G133" s="309"/>
      <c r="H133" s="309" t="s">
        <v>1323</v>
      </c>
      <c r="I133" s="309" t="s">
        <v>1285</v>
      </c>
      <c r="J133" s="309">
        <v>50</v>
      </c>
      <c r="K133" s="357"/>
    </row>
    <row r="134" s="1" customFormat="1" ht="15" customHeight="1">
      <c r="B134" s="354"/>
      <c r="C134" s="309" t="s">
        <v>1302</v>
      </c>
      <c r="D134" s="309"/>
      <c r="E134" s="309"/>
      <c r="F134" s="332" t="s">
        <v>1289</v>
      </c>
      <c r="G134" s="309"/>
      <c r="H134" s="309" t="s">
        <v>1323</v>
      </c>
      <c r="I134" s="309" t="s">
        <v>1285</v>
      </c>
      <c r="J134" s="309">
        <v>50</v>
      </c>
      <c r="K134" s="357"/>
    </row>
    <row r="135" s="1" customFormat="1" ht="15" customHeight="1">
      <c r="B135" s="354"/>
      <c r="C135" s="309" t="s">
        <v>1308</v>
      </c>
      <c r="D135" s="309"/>
      <c r="E135" s="309"/>
      <c r="F135" s="332" t="s">
        <v>1289</v>
      </c>
      <c r="G135" s="309"/>
      <c r="H135" s="309" t="s">
        <v>1323</v>
      </c>
      <c r="I135" s="309" t="s">
        <v>1285</v>
      </c>
      <c r="J135" s="309">
        <v>50</v>
      </c>
      <c r="K135" s="357"/>
    </row>
    <row r="136" s="1" customFormat="1" ht="15" customHeight="1">
      <c r="B136" s="354"/>
      <c r="C136" s="309" t="s">
        <v>1310</v>
      </c>
      <c r="D136" s="309"/>
      <c r="E136" s="309"/>
      <c r="F136" s="332" t="s">
        <v>1289</v>
      </c>
      <c r="G136" s="309"/>
      <c r="H136" s="309" t="s">
        <v>1323</v>
      </c>
      <c r="I136" s="309" t="s">
        <v>1285</v>
      </c>
      <c r="J136" s="309">
        <v>50</v>
      </c>
      <c r="K136" s="357"/>
    </row>
    <row r="137" s="1" customFormat="1" ht="15" customHeight="1">
      <c r="B137" s="354"/>
      <c r="C137" s="309" t="s">
        <v>1311</v>
      </c>
      <c r="D137" s="309"/>
      <c r="E137" s="309"/>
      <c r="F137" s="332" t="s">
        <v>1289</v>
      </c>
      <c r="G137" s="309"/>
      <c r="H137" s="309" t="s">
        <v>1336</v>
      </c>
      <c r="I137" s="309" t="s">
        <v>1285</v>
      </c>
      <c r="J137" s="309">
        <v>255</v>
      </c>
      <c r="K137" s="357"/>
    </row>
    <row r="138" s="1" customFormat="1" ht="15" customHeight="1">
      <c r="B138" s="354"/>
      <c r="C138" s="309" t="s">
        <v>1313</v>
      </c>
      <c r="D138" s="309"/>
      <c r="E138" s="309"/>
      <c r="F138" s="332" t="s">
        <v>1283</v>
      </c>
      <c r="G138" s="309"/>
      <c r="H138" s="309" t="s">
        <v>1337</v>
      </c>
      <c r="I138" s="309" t="s">
        <v>1315</v>
      </c>
      <c r="J138" s="309"/>
      <c r="K138" s="357"/>
    </row>
    <row r="139" s="1" customFormat="1" ht="15" customHeight="1">
      <c r="B139" s="354"/>
      <c r="C139" s="309" t="s">
        <v>1316</v>
      </c>
      <c r="D139" s="309"/>
      <c r="E139" s="309"/>
      <c r="F139" s="332" t="s">
        <v>1283</v>
      </c>
      <c r="G139" s="309"/>
      <c r="H139" s="309" t="s">
        <v>1338</v>
      </c>
      <c r="I139" s="309" t="s">
        <v>1318</v>
      </c>
      <c r="J139" s="309"/>
      <c r="K139" s="357"/>
    </row>
    <row r="140" s="1" customFormat="1" ht="15" customHeight="1">
      <c r="B140" s="354"/>
      <c r="C140" s="309" t="s">
        <v>1319</v>
      </c>
      <c r="D140" s="309"/>
      <c r="E140" s="309"/>
      <c r="F140" s="332" t="s">
        <v>1283</v>
      </c>
      <c r="G140" s="309"/>
      <c r="H140" s="309" t="s">
        <v>1319</v>
      </c>
      <c r="I140" s="309" t="s">
        <v>1318</v>
      </c>
      <c r="J140" s="309"/>
      <c r="K140" s="357"/>
    </row>
    <row r="141" s="1" customFormat="1" ht="15" customHeight="1">
      <c r="B141" s="354"/>
      <c r="C141" s="309" t="s">
        <v>38</v>
      </c>
      <c r="D141" s="309"/>
      <c r="E141" s="309"/>
      <c r="F141" s="332" t="s">
        <v>1283</v>
      </c>
      <c r="G141" s="309"/>
      <c r="H141" s="309" t="s">
        <v>1339</v>
      </c>
      <c r="I141" s="309" t="s">
        <v>1318</v>
      </c>
      <c r="J141" s="309"/>
      <c r="K141" s="357"/>
    </row>
    <row r="142" s="1" customFormat="1" ht="15" customHeight="1">
      <c r="B142" s="354"/>
      <c r="C142" s="309" t="s">
        <v>1340</v>
      </c>
      <c r="D142" s="309"/>
      <c r="E142" s="309"/>
      <c r="F142" s="332" t="s">
        <v>1283</v>
      </c>
      <c r="G142" s="309"/>
      <c r="H142" s="309" t="s">
        <v>1341</v>
      </c>
      <c r="I142" s="309" t="s">
        <v>1318</v>
      </c>
      <c r="J142" s="309"/>
      <c r="K142" s="357"/>
    </row>
    <row r="143" s="1" customFormat="1" ht="15" customHeight="1">
      <c r="B143" s="358"/>
      <c r="C143" s="359"/>
      <c r="D143" s="359"/>
      <c r="E143" s="359"/>
      <c r="F143" s="359"/>
      <c r="G143" s="359"/>
      <c r="H143" s="359"/>
      <c r="I143" s="359"/>
      <c r="J143" s="359"/>
      <c r="K143" s="360"/>
    </row>
    <row r="144" s="1" customFormat="1" ht="18.75" customHeight="1">
      <c r="B144" s="345"/>
      <c r="C144" s="345"/>
      <c r="D144" s="345"/>
      <c r="E144" s="345"/>
      <c r="F144" s="346"/>
      <c r="G144" s="345"/>
      <c r="H144" s="345"/>
      <c r="I144" s="345"/>
      <c r="J144" s="345"/>
      <c r="K144" s="345"/>
    </row>
    <row r="145" s="1" customFormat="1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s="1" customFormat="1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s="1" customFormat="1" ht="45" customHeight="1">
      <c r="B147" s="321"/>
      <c r="C147" s="322" t="s">
        <v>1342</v>
      </c>
      <c r="D147" s="322"/>
      <c r="E147" s="322"/>
      <c r="F147" s="322"/>
      <c r="G147" s="322"/>
      <c r="H147" s="322"/>
      <c r="I147" s="322"/>
      <c r="J147" s="322"/>
      <c r="K147" s="323"/>
    </row>
    <row r="148" s="1" customFormat="1" ht="17.25" customHeight="1">
      <c r="B148" s="321"/>
      <c r="C148" s="324" t="s">
        <v>1277</v>
      </c>
      <c r="D148" s="324"/>
      <c r="E148" s="324"/>
      <c r="F148" s="324" t="s">
        <v>1278</v>
      </c>
      <c r="G148" s="325"/>
      <c r="H148" s="324" t="s">
        <v>54</v>
      </c>
      <c r="I148" s="324" t="s">
        <v>57</v>
      </c>
      <c r="J148" s="324" t="s">
        <v>1279</v>
      </c>
      <c r="K148" s="323"/>
    </row>
    <row r="149" s="1" customFormat="1" ht="17.25" customHeight="1">
      <c r="B149" s="321"/>
      <c r="C149" s="326" t="s">
        <v>1280</v>
      </c>
      <c r="D149" s="326"/>
      <c r="E149" s="326"/>
      <c r="F149" s="327" t="s">
        <v>1281</v>
      </c>
      <c r="G149" s="328"/>
      <c r="H149" s="326"/>
      <c r="I149" s="326"/>
      <c r="J149" s="326" t="s">
        <v>1282</v>
      </c>
      <c r="K149" s="323"/>
    </row>
    <row r="150" s="1" customFormat="1" ht="5.25" customHeight="1">
      <c r="B150" s="334"/>
      <c r="C150" s="329"/>
      <c r="D150" s="329"/>
      <c r="E150" s="329"/>
      <c r="F150" s="329"/>
      <c r="G150" s="330"/>
      <c r="H150" s="329"/>
      <c r="I150" s="329"/>
      <c r="J150" s="329"/>
      <c r="K150" s="357"/>
    </row>
    <row r="151" s="1" customFormat="1" ht="15" customHeight="1">
      <c r="B151" s="334"/>
      <c r="C151" s="361" t="s">
        <v>1286</v>
      </c>
      <c r="D151" s="309"/>
      <c r="E151" s="309"/>
      <c r="F151" s="362" t="s">
        <v>1283</v>
      </c>
      <c r="G151" s="309"/>
      <c r="H151" s="361" t="s">
        <v>1323</v>
      </c>
      <c r="I151" s="361" t="s">
        <v>1285</v>
      </c>
      <c r="J151" s="361">
        <v>120</v>
      </c>
      <c r="K151" s="357"/>
    </row>
    <row r="152" s="1" customFormat="1" ht="15" customHeight="1">
      <c r="B152" s="334"/>
      <c r="C152" s="361" t="s">
        <v>1332</v>
      </c>
      <c r="D152" s="309"/>
      <c r="E152" s="309"/>
      <c r="F152" s="362" t="s">
        <v>1283</v>
      </c>
      <c r="G152" s="309"/>
      <c r="H152" s="361" t="s">
        <v>1343</v>
      </c>
      <c r="I152" s="361" t="s">
        <v>1285</v>
      </c>
      <c r="J152" s="361" t="s">
        <v>1334</v>
      </c>
      <c r="K152" s="357"/>
    </row>
    <row r="153" s="1" customFormat="1" ht="15" customHeight="1">
      <c r="B153" s="334"/>
      <c r="C153" s="361" t="s">
        <v>1231</v>
      </c>
      <c r="D153" s="309"/>
      <c r="E153" s="309"/>
      <c r="F153" s="362" t="s">
        <v>1283</v>
      </c>
      <c r="G153" s="309"/>
      <c r="H153" s="361" t="s">
        <v>1344</v>
      </c>
      <c r="I153" s="361" t="s">
        <v>1285</v>
      </c>
      <c r="J153" s="361" t="s">
        <v>1334</v>
      </c>
      <c r="K153" s="357"/>
    </row>
    <row r="154" s="1" customFormat="1" ht="15" customHeight="1">
      <c r="B154" s="334"/>
      <c r="C154" s="361" t="s">
        <v>1288</v>
      </c>
      <c r="D154" s="309"/>
      <c r="E154" s="309"/>
      <c r="F154" s="362" t="s">
        <v>1289</v>
      </c>
      <c r="G154" s="309"/>
      <c r="H154" s="361" t="s">
        <v>1323</v>
      </c>
      <c r="I154" s="361" t="s">
        <v>1285</v>
      </c>
      <c r="J154" s="361">
        <v>50</v>
      </c>
      <c r="K154" s="357"/>
    </row>
    <row r="155" s="1" customFormat="1" ht="15" customHeight="1">
      <c r="B155" s="334"/>
      <c r="C155" s="361" t="s">
        <v>1291</v>
      </c>
      <c r="D155" s="309"/>
      <c r="E155" s="309"/>
      <c r="F155" s="362" t="s">
        <v>1283</v>
      </c>
      <c r="G155" s="309"/>
      <c r="H155" s="361" t="s">
        <v>1323</v>
      </c>
      <c r="I155" s="361" t="s">
        <v>1293</v>
      </c>
      <c r="J155" s="361"/>
      <c r="K155" s="357"/>
    </row>
    <row r="156" s="1" customFormat="1" ht="15" customHeight="1">
      <c r="B156" s="334"/>
      <c r="C156" s="361" t="s">
        <v>1302</v>
      </c>
      <c r="D156" s="309"/>
      <c r="E156" s="309"/>
      <c r="F156" s="362" t="s">
        <v>1289</v>
      </c>
      <c r="G156" s="309"/>
      <c r="H156" s="361" t="s">
        <v>1323</v>
      </c>
      <c r="I156" s="361" t="s">
        <v>1285</v>
      </c>
      <c r="J156" s="361">
        <v>50</v>
      </c>
      <c r="K156" s="357"/>
    </row>
    <row r="157" s="1" customFormat="1" ht="15" customHeight="1">
      <c r="B157" s="334"/>
      <c r="C157" s="361" t="s">
        <v>1310</v>
      </c>
      <c r="D157" s="309"/>
      <c r="E157" s="309"/>
      <c r="F157" s="362" t="s">
        <v>1289</v>
      </c>
      <c r="G157" s="309"/>
      <c r="H157" s="361" t="s">
        <v>1323</v>
      </c>
      <c r="I157" s="361" t="s">
        <v>1285</v>
      </c>
      <c r="J157" s="361">
        <v>50</v>
      </c>
      <c r="K157" s="357"/>
    </row>
    <row r="158" s="1" customFormat="1" ht="15" customHeight="1">
      <c r="B158" s="334"/>
      <c r="C158" s="361" t="s">
        <v>1308</v>
      </c>
      <c r="D158" s="309"/>
      <c r="E158" s="309"/>
      <c r="F158" s="362" t="s">
        <v>1289</v>
      </c>
      <c r="G158" s="309"/>
      <c r="H158" s="361" t="s">
        <v>1323</v>
      </c>
      <c r="I158" s="361" t="s">
        <v>1285</v>
      </c>
      <c r="J158" s="361">
        <v>50</v>
      </c>
      <c r="K158" s="357"/>
    </row>
    <row r="159" s="1" customFormat="1" ht="15" customHeight="1">
      <c r="B159" s="334"/>
      <c r="C159" s="361" t="s">
        <v>102</v>
      </c>
      <c r="D159" s="309"/>
      <c r="E159" s="309"/>
      <c r="F159" s="362" t="s">
        <v>1283</v>
      </c>
      <c r="G159" s="309"/>
      <c r="H159" s="361" t="s">
        <v>1345</v>
      </c>
      <c r="I159" s="361" t="s">
        <v>1285</v>
      </c>
      <c r="J159" s="361" t="s">
        <v>1346</v>
      </c>
      <c r="K159" s="357"/>
    </row>
    <row r="160" s="1" customFormat="1" ht="15" customHeight="1">
      <c r="B160" s="334"/>
      <c r="C160" s="361" t="s">
        <v>1347</v>
      </c>
      <c r="D160" s="309"/>
      <c r="E160" s="309"/>
      <c r="F160" s="362" t="s">
        <v>1283</v>
      </c>
      <c r="G160" s="309"/>
      <c r="H160" s="361" t="s">
        <v>1348</v>
      </c>
      <c r="I160" s="361" t="s">
        <v>1318</v>
      </c>
      <c r="J160" s="361"/>
      <c r="K160" s="357"/>
    </row>
    <row r="161" s="1" customFormat="1" ht="15" customHeight="1">
      <c r="B161" s="363"/>
      <c r="C161" s="364"/>
      <c r="D161" s="364"/>
      <c r="E161" s="364"/>
      <c r="F161" s="364"/>
      <c r="G161" s="364"/>
      <c r="H161" s="364"/>
      <c r="I161" s="364"/>
      <c r="J161" s="364"/>
      <c r="K161" s="365"/>
    </row>
    <row r="162" s="1" customFormat="1" ht="18.75" customHeight="1">
      <c r="B162" s="345"/>
      <c r="C162" s="355"/>
      <c r="D162" s="355"/>
      <c r="E162" s="355"/>
      <c r="F162" s="366"/>
      <c r="G162" s="355"/>
      <c r="H162" s="355"/>
      <c r="I162" s="355"/>
      <c r="J162" s="355"/>
      <c r="K162" s="345"/>
    </row>
    <row r="163" s="1" customFormat="1" ht="18.75" customHeight="1">
      <c r="B163" s="345"/>
      <c r="C163" s="355"/>
      <c r="D163" s="355"/>
      <c r="E163" s="355"/>
      <c r="F163" s="366"/>
      <c r="G163" s="355"/>
      <c r="H163" s="355"/>
      <c r="I163" s="355"/>
      <c r="J163" s="355"/>
      <c r="K163" s="345"/>
    </row>
    <row r="164" s="1" customFormat="1" ht="18.75" customHeight="1">
      <c r="B164" s="345"/>
      <c r="C164" s="355"/>
      <c r="D164" s="355"/>
      <c r="E164" s="355"/>
      <c r="F164" s="366"/>
      <c r="G164" s="355"/>
      <c r="H164" s="355"/>
      <c r="I164" s="355"/>
      <c r="J164" s="355"/>
      <c r="K164" s="345"/>
    </row>
    <row r="165" s="1" customFormat="1" ht="18.75" customHeight="1">
      <c r="B165" s="345"/>
      <c r="C165" s="355"/>
      <c r="D165" s="355"/>
      <c r="E165" s="355"/>
      <c r="F165" s="366"/>
      <c r="G165" s="355"/>
      <c r="H165" s="355"/>
      <c r="I165" s="355"/>
      <c r="J165" s="355"/>
      <c r="K165" s="345"/>
    </row>
    <row r="166" s="1" customFormat="1" ht="18.75" customHeight="1">
      <c r="B166" s="345"/>
      <c r="C166" s="355"/>
      <c r="D166" s="355"/>
      <c r="E166" s="355"/>
      <c r="F166" s="366"/>
      <c r="G166" s="355"/>
      <c r="H166" s="355"/>
      <c r="I166" s="355"/>
      <c r="J166" s="355"/>
      <c r="K166" s="345"/>
    </row>
    <row r="167" s="1" customFormat="1" ht="18.75" customHeight="1">
      <c r="B167" s="345"/>
      <c r="C167" s="355"/>
      <c r="D167" s="355"/>
      <c r="E167" s="355"/>
      <c r="F167" s="366"/>
      <c r="G167" s="355"/>
      <c r="H167" s="355"/>
      <c r="I167" s="355"/>
      <c r="J167" s="355"/>
      <c r="K167" s="345"/>
    </row>
    <row r="168" s="1" customFormat="1" ht="18.75" customHeight="1">
      <c r="B168" s="345"/>
      <c r="C168" s="355"/>
      <c r="D168" s="355"/>
      <c r="E168" s="355"/>
      <c r="F168" s="366"/>
      <c r="G168" s="355"/>
      <c r="H168" s="355"/>
      <c r="I168" s="355"/>
      <c r="J168" s="355"/>
      <c r="K168" s="345"/>
    </row>
    <row r="169" s="1" customFormat="1" ht="18.75" customHeight="1">
      <c r="B169" s="317"/>
      <c r="C169" s="317"/>
      <c r="D169" s="317"/>
      <c r="E169" s="317"/>
      <c r="F169" s="317"/>
      <c r="G169" s="317"/>
      <c r="H169" s="317"/>
      <c r="I169" s="317"/>
      <c r="J169" s="317"/>
      <c r="K169" s="317"/>
    </row>
    <row r="170" s="1" customFormat="1" ht="7.5" customHeight="1">
      <c r="B170" s="296"/>
      <c r="C170" s="297"/>
      <c r="D170" s="297"/>
      <c r="E170" s="297"/>
      <c r="F170" s="297"/>
      <c r="G170" s="297"/>
      <c r="H170" s="297"/>
      <c r="I170" s="297"/>
      <c r="J170" s="297"/>
      <c r="K170" s="298"/>
    </row>
    <row r="171" s="1" customFormat="1" ht="45" customHeight="1">
      <c r="B171" s="299"/>
      <c r="C171" s="300" t="s">
        <v>1349</v>
      </c>
      <c r="D171" s="300"/>
      <c r="E171" s="300"/>
      <c r="F171" s="300"/>
      <c r="G171" s="300"/>
      <c r="H171" s="300"/>
      <c r="I171" s="300"/>
      <c r="J171" s="300"/>
      <c r="K171" s="301"/>
    </row>
    <row r="172" s="1" customFormat="1" ht="17.25" customHeight="1">
      <c r="B172" s="299"/>
      <c r="C172" s="324" t="s">
        <v>1277</v>
      </c>
      <c r="D172" s="324"/>
      <c r="E172" s="324"/>
      <c r="F172" s="324" t="s">
        <v>1278</v>
      </c>
      <c r="G172" s="367"/>
      <c r="H172" s="368" t="s">
        <v>54</v>
      </c>
      <c r="I172" s="368" t="s">
        <v>57</v>
      </c>
      <c r="J172" s="324" t="s">
        <v>1279</v>
      </c>
      <c r="K172" s="301"/>
    </row>
    <row r="173" s="1" customFormat="1" ht="17.25" customHeight="1">
      <c r="B173" s="302"/>
      <c r="C173" s="326" t="s">
        <v>1280</v>
      </c>
      <c r="D173" s="326"/>
      <c r="E173" s="326"/>
      <c r="F173" s="327" t="s">
        <v>1281</v>
      </c>
      <c r="G173" s="369"/>
      <c r="H173" s="370"/>
      <c r="I173" s="370"/>
      <c r="J173" s="326" t="s">
        <v>1282</v>
      </c>
      <c r="K173" s="304"/>
    </row>
    <row r="174" s="1" customFormat="1" ht="5.25" customHeight="1">
      <c r="B174" s="334"/>
      <c r="C174" s="329"/>
      <c r="D174" s="329"/>
      <c r="E174" s="329"/>
      <c r="F174" s="329"/>
      <c r="G174" s="330"/>
      <c r="H174" s="329"/>
      <c r="I174" s="329"/>
      <c r="J174" s="329"/>
      <c r="K174" s="357"/>
    </row>
    <row r="175" s="1" customFormat="1" ht="15" customHeight="1">
      <c r="B175" s="334"/>
      <c r="C175" s="309" t="s">
        <v>1286</v>
      </c>
      <c r="D175" s="309"/>
      <c r="E175" s="309"/>
      <c r="F175" s="332" t="s">
        <v>1283</v>
      </c>
      <c r="G175" s="309"/>
      <c r="H175" s="309" t="s">
        <v>1323</v>
      </c>
      <c r="I175" s="309" t="s">
        <v>1285</v>
      </c>
      <c r="J175" s="309">
        <v>120</v>
      </c>
      <c r="K175" s="357"/>
    </row>
    <row r="176" s="1" customFormat="1" ht="15" customHeight="1">
      <c r="B176" s="334"/>
      <c r="C176" s="309" t="s">
        <v>1332</v>
      </c>
      <c r="D176" s="309"/>
      <c r="E176" s="309"/>
      <c r="F176" s="332" t="s">
        <v>1283</v>
      </c>
      <c r="G176" s="309"/>
      <c r="H176" s="309" t="s">
        <v>1333</v>
      </c>
      <c r="I176" s="309" t="s">
        <v>1285</v>
      </c>
      <c r="J176" s="309" t="s">
        <v>1334</v>
      </c>
      <c r="K176" s="357"/>
    </row>
    <row r="177" s="1" customFormat="1" ht="15" customHeight="1">
      <c r="B177" s="334"/>
      <c r="C177" s="309" t="s">
        <v>1231</v>
      </c>
      <c r="D177" s="309"/>
      <c r="E177" s="309"/>
      <c r="F177" s="332" t="s">
        <v>1283</v>
      </c>
      <c r="G177" s="309"/>
      <c r="H177" s="309" t="s">
        <v>1350</v>
      </c>
      <c r="I177" s="309" t="s">
        <v>1285</v>
      </c>
      <c r="J177" s="309" t="s">
        <v>1334</v>
      </c>
      <c r="K177" s="357"/>
    </row>
    <row r="178" s="1" customFormat="1" ht="15" customHeight="1">
      <c r="B178" s="334"/>
      <c r="C178" s="309" t="s">
        <v>1288</v>
      </c>
      <c r="D178" s="309"/>
      <c r="E178" s="309"/>
      <c r="F178" s="332" t="s">
        <v>1289</v>
      </c>
      <c r="G178" s="309"/>
      <c r="H178" s="309" t="s">
        <v>1350</v>
      </c>
      <c r="I178" s="309" t="s">
        <v>1285</v>
      </c>
      <c r="J178" s="309">
        <v>50</v>
      </c>
      <c r="K178" s="357"/>
    </row>
    <row r="179" s="1" customFormat="1" ht="15" customHeight="1">
      <c r="B179" s="334"/>
      <c r="C179" s="309" t="s">
        <v>1291</v>
      </c>
      <c r="D179" s="309"/>
      <c r="E179" s="309"/>
      <c r="F179" s="332" t="s">
        <v>1283</v>
      </c>
      <c r="G179" s="309"/>
      <c r="H179" s="309" t="s">
        <v>1350</v>
      </c>
      <c r="I179" s="309" t="s">
        <v>1293</v>
      </c>
      <c r="J179" s="309"/>
      <c r="K179" s="357"/>
    </row>
    <row r="180" s="1" customFormat="1" ht="15" customHeight="1">
      <c r="B180" s="334"/>
      <c r="C180" s="309" t="s">
        <v>1302</v>
      </c>
      <c r="D180" s="309"/>
      <c r="E180" s="309"/>
      <c r="F180" s="332" t="s">
        <v>1289</v>
      </c>
      <c r="G180" s="309"/>
      <c r="H180" s="309" t="s">
        <v>1350</v>
      </c>
      <c r="I180" s="309" t="s">
        <v>1285</v>
      </c>
      <c r="J180" s="309">
        <v>50</v>
      </c>
      <c r="K180" s="357"/>
    </row>
    <row r="181" s="1" customFormat="1" ht="15" customHeight="1">
      <c r="B181" s="334"/>
      <c r="C181" s="309" t="s">
        <v>1310</v>
      </c>
      <c r="D181" s="309"/>
      <c r="E181" s="309"/>
      <c r="F181" s="332" t="s">
        <v>1289</v>
      </c>
      <c r="G181" s="309"/>
      <c r="H181" s="309" t="s">
        <v>1350</v>
      </c>
      <c r="I181" s="309" t="s">
        <v>1285</v>
      </c>
      <c r="J181" s="309">
        <v>50</v>
      </c>
      <c r="K181" s="357"/>
    </row>
    <row r="182" s="1" customFormat="1" ht="15" customHeight="1">
      <c r="B182" s="334"/>
      <c r="C182" s="309" t="s">
        <v>1308</v>
      </c>
      <c r="D182" s="309"/>
      <c r="E182" s="309"/>
      <c r="F182" s="332" t="s">
        <v>1289</v>
      </c>
      <c r="G182" s="309"/>
      <c r="H182" s="309" t="s">
        <v>1350</v>
      </c>
      <c r="I182" s="309" t="s">
        <v>1285</v>
      </c>
      <c r="J182" s="309">
        <v>50</v>
      </c>
      <c r="K182" s="357"/>
    </row>
    <row r="183" s="1" customFormat="1" ht="15" customHeight="1">
      <c r="B183" s="334"/>
      <c r="C183" s="309" t="s">
        <v>108</v>
      </c>
      <c r="D183" s="309"/>
      <c r="E183" s="309"/>
      <c r="F183" s="332" t="s">
        <v>1283</v>
      </c>
      <c r="G183" s="309"/>
      <c r="H183" s="309" t="s">
        <v>1351</v>
      </c>
      <c r="I183" s="309" t="s">
        <v>1352</v>
      </c>
      <c r="J183" s="309"/>
      <c r="K183" s="357"/>
    </row>
    <row r="184" s="1" customFormat="1" ht="15" customHeight="1">
      <c r="B184" s="334"/>
      <c r="C184" s="309" t="s">
        <v>57</v>
      </c>
      <c r="D184" s="309"/>
      <c r="E184" s="309"/>
      <c r="F184" s="332" t="s">
        <v>1283</v>
      </c>
      <c r="G184" s="309"/>
      <c r="H184" s="309" t="s">
        <v>1353</v>
      </c>
      <c r="I184" s="309" t="s">
        <v>1354</v>
      </c>
      <c r="J184" s="309">
        <v>1</v>
      </c>
      <c r="K184" s="357"/>
    </row>
    <row r="185" s="1" customFormat="1" ht="15" customHeight="1">
      <c r="B185" s="334"/>
      <c r="C185" s="309" t="s">
        <v>53</v>
      </c>
      <c r="D185" s="309"/>
      <c r="E185" s="309"/>
      <c r="F185" s="332" t="s">
        <v>1283</v>
      </c>
      <c r="G185" s="309"/>
      <c r="H185" s="309" t="s">
        <v>1355</v>
      </c>
      <c r="I185" s="309" t="s">
        <v>1285</v>
      </c>
      <c r="J185" s="309">
        <v>20</v>
      </c>
      <c r="K185" s="357"/>
    </row>
    <row r="186" s="1" customFormat="1" ht="15" customHeight="1">
      <c r="B186" s="334"/>
      <c r="C186" s="309" t="s">
        <v>54</v>
      </c>
      <c r="D186" s="309"/>
      <c r="E186" s="309"/>
      <c r="F186" s="332" t="s">
        <v>1283</v>
      </c>
      <c r="G186" s="309"/>
      <c r="H186" s="309" t="s">
        <v>1356</v>
      </c>
      <c r="I186" s="309" t="s">
        <v>1285</v>
      </c>
      <c r="J186" s="309">
        <v>255</v>
      </c>
      <c r="K186" s="357"/>
    </row>
    <row r="187" s="1" customFormat="1" ht="15" customHeight="1">
      <c r="B187" s="334"/>
      <c r="C187" s="309" t="s">
        <v>109</v>
      </c>
      <c r="D187" s="309"/>
      <c r="E187" s="309"/>
      <c r="F187" s="332" t="s">
        <v>1283</v>
      </c>
      <c r="G187" s="309"/>
      <c r="H187" s="309" t="s">
        <v>1247</v>
      </c>
      <c r="I187" s="309" t="s">
        <v>1285</v>
      </c>
      <c r="J187" s="309">
        <v>10</v>
      </c>
      <c r="K187" s="357"/>
    </row>
    <row r="188" s="1" customFormat="1" ht="15" customHeight="1">
      <c r="B188" s="334"/>
      <c r="C188" s="309" t="s">
        <v>110</v>
      </c>
      <c r="D188" s="309"/>
      <c r="E188" s="309"/>
      <c r="F188" s="332" t="s">
        <v>1283</v>
      </c>
      <c r="G188" s="309"/>
      <c r="H188" s="309" t="s">
        <v>1357</v>
      </c>
      <c r="I188" s="309" t="s">
        <v>1318</v>
      </c>
      <c r="J188" s="309"/>
      <c r="K188" s="357"/>
    </row>
    <row r="189" s="1" customFormat="1" ht="15" customHeight="1">
      <c r="B189" s="334"/>
      <c r="C189" s="309" t="s">
        <v>1358</v>
      </c>
      <c r="D189" s="309"/>
      <c r="E189" s="309"/>
      <c r="F189" s="332" t="s">
        <v>1283</v>
      </c>
      <c r="G189" s="309"/>
      <c r="H189" s="309" t="s">
        <v>1359</v>
      </c>
      <c r="I189" s="309" t="s">
        <v>1318</v>
      </c>
      <c r="J189" s="309"/>
      <c r="K189" s="357"/>
    </row>
    <row r="190" s="1" customFormat="1" ht="15" customHeight="1">
      <c r="B190" s="334"/>
      <c r="C190" s="309" t="s">
        <v>1347</v>
      </c>
      <c r="D190" s="309"/>
      <c r="E190" s="309"/>
      <c r="F190" s="332" t="s">
        <v>1283</v>
      </c>
      <c r="G190" s="309"/>
      <c r="H190" s="309" t="s">
        <v>1360</v>
      </c>
      <c r="I190" s="309" t="s">
        <v>1318</v>
      </c>
      <c r="J190" s="309"/>
      <c r="K190" s="357"/>
    </row>
    <row r="191" s="1" customFormat="1" ht="15" customHeight="1">
      <c r="B191" s="334"/>
      <c r="C191" s="309" t="s">
        <v>112</v>
      </c>
      <c r="D191" s="309"/>
      <c r="E191" s="309"/>
      <c r="F191" s="332" t="s">
        <v>1289</v>
      </c>
      <c r="G191" s="309"/>
      <c r="H191" s="309" t="s">
        <v>1361</v>
      </c>
      <c r="I191" s="309" t="s">
        <v>1285</v>
      </c>
      <c r="J191" s="309">
        <v>50</v>
      </c>
      <c r="K191" s="357"/>
    </row>
    <row r="192" s="1" customFormat="1" ht="15" customHeight="1">
      <c r="B192" s="334"/>
      <c r="C192" s="309" t="s">
        <v>1362</v>
      </c>
      <c r="D192" s="309"/>
      <c r="E192" s="309"/>
      <c r="F192" s="332" t="s">
        <v>1289</v>
      </c>
      <c r="G192" s="309"/>
      <c r="H192" s="309" t="s">
        <v>1363</v>
      </c>
      <c r="I192" s="309" t="s">
        <v>1364</v>
      </c>
      <c r="J192" s="309"/>
      <c r="K192" s="357"/>
    </row>
    <row r="193" s="1" customFormat="1" ht="15" customHeight="1">
      <c r="B193" s="334"/>
      <c r="C193" s="309" t="s">
        <v>1365</v>
      </c>
      <c r="D193" s="309"/>
      <c r="E193" s="309"/>
      <c r="F193" s="332" t="s">
        <v>1289</v>
      </c>
      <c r="G193" s="309"/>
      <c r="H193" s="309" t="s">
        <v>1366</v>
      </c>
      <c r="I193" s="309" t="s">
        <v>1364</v>
      </c>
      <c r="J193" s="309"/>
      <c r="K193" s="357"/>
    </row>
    <row r="194" s="1" customFormat="1" ht="15" customHeight="1">
      <c r="B194" s="334"/>
      <c r="C194" s="309" t="s">
        <v>1367</v>
      </c>
      <c r="D194" s="309"/>
      <c r="E194" s="309"/>
      <c r="F194" s="332" t="s">
        <v>1289</v>
      </c>
      <c r="G194" s="309"/>
      <c r="H194" s="309" t="s">
        <v>1368</v>
      </c>
      <c r="I194" s="309" t="s">
        <v>1364</v>
      </c>
      <c r="J194" s="309"/>
      <c r="K194" s="357"/>
    </row>
    <row r="195" s="1" customFormat="1" ht="15" customHeight="1">
      <c r="B195" s="334"/>
      <c r="C195" s="371" t="s">
        <v>1369</v>
      </c>
      <c r="D195" s="309"/>
      <c r="E195" s="309"/>
      <c r="F195" s="332" t="s">
        <v>1289</v>
      </c>
      <c r="G195" s="309"/>
      <c r="H195" s="309" t="s">
        <v>1370</v>
      </c>
      <c r="I195" s="309" t="s">
        <v>1371</v>
      </c>
      <c r="J195" s="372" t="s">
        <v>1372</v>
      </c>
      <c r="K195" s="357"/>
    </row>
    <row r="196" s="18" customFormat="1" ht="15" customHeight="1">
      <c r="B196" s="373"/>
      <c r="C196" s="374" t="s">
        <v>1373</v>
      </c>
      <c r="D196" s="375"/>
      <c r="E196" s="375"/>
      <c r="F196" s="376" t="s">
        <v>1289</v>
      </c>
      <c r="G196" s="375"/>
      <c r="H196" s="375" t="s">
        <v>1374</v>
      </c>
      <c r="I196" s="375" t="s">
        <v>1371</v>
      </c>
      <c r="J196" s="377" t="s">
        <v>1372</v>
      </c>
      <c r="K196" s="378"/>
    </row>
    <row r="197" s="1" customFormat="1" ht="15" customHeight="1">
      <c r="B197" s="334"/>
      <c r="C197" s="371" t="s">
        <v>42</v>
      </c>
      <c r="D197" s="309"/>
      <c r="E197" s="309"/>
      <c r="F197" s="332" t="s">
        <v>1283</v>
      </c>
      <c r="G197" s="309"/>
      <c r="H197" s="306" t="s">
        <v>1375</v>
      </c>
      <c r="I197" s="309" t="s">
        <v>1376</v>
      </c>
      <c r="J197" s="309"/>
      <c r="K197" s="357"/>
    </row>
    <row r="198" s="1" customFormat="1" ht="15" customHeight="1">
      <c r="B198" s="334"/>
      <c r="C198" s="371" t="s">
        <v>1377</v>
      </c>
      <c r="D198" s="309"/>
      <c r="E198" s="309"/>
      <c r="F198" s="332" t="s">
        <v>1283</v>
      </c>
      <c r="G198" s="309"/>
      <c r="H198" s="309" t="s">
        <v>1378</v>
      </c>
      <c r="I198" s="309" t="s">
        <v>1318</v>
      </c>
      <c r="J198" s="309"/>
      <c r="K198" s="357"/>
    </row>
    <row r="199" s="1" customFormat="1" ht="15" customHeight="1">
      <c r="B199" s="334"/>
      <c r="C199" s="371" t="s">
        <v>1379</v>
      </c>
      <c r="D199" s="309"/>
      <c r="E199" s="309"/>
      <c r="F199" s="332" t="s">
        <v>1283</v>
      </c>
      <c r="G199" s="309"/>
      <c r="H199" s="309" t="s">
        <v>1380</v>
      </c>
      <c r="I199" s="309" t="s">
        <v>1318</v>
      </c>
      <c r="J199" s="309"/>
      <c r="K199" s="357"/>
    </row>
    <row r="200" s="1" customFormat="1" ht="15" customHeight="1">
      <c r="B200" s="334"/>
      <c r="C200" s="371" t="s">
        <v>1381</v>
      </c>
      <c r="D200" s="309"/>
      <c r="E200" s="309"/>
      <c r="F200" s="332" t="s">
        <v>1289</v>
      </c>
      <c r="G200" s="309"/>
      <c r="H200" s="309" t="s">
        <v>1382</v>
      </c>
      <c r="I200" s="309" t="s">
        <v>1318</v>
      </c>
      <c r="J200" s="309"/>
      <c r="K200" s="357"/>
    </row>
    <row r="201" s="1" customFormat="1" ht="15" customHeight="1">
      <c r="B201" s="363"/>
      <c r="C201" s="379"/>
      <c r="D201" s="364"/>
      <c r="E201" s="364"/>
      <c r="F201" s="364"/>
      <c r="G201" s="364"/>
      <c r="H201" s="364"/>
      <c r="I201" s="364"/>
      <c r="J201" s="364"/>
      <c r="K201" s="365"/>
    </row>
    <row r="202" s="1" customFormat="1" ht="18.75" customHeight="1">
      <c r="B202" s="345"/>
      <c r="C202" s="355"/>
      <c r="D202" s="355"/>
      <c r="E202" s="355"/>
      <c r="F202" s="366"/>
      <c r="G202" s="355"/>
      <c r="H202" s="355"/>
      <c r="I202" s="355"/>
      <c r="J202" s="355"/>
      <c r="K202" s="345"/>
    </row>
    <row r="203" s="1" customFormat="1" ht="18.75" customHeight="1">
      <c r="B203" s="317"/>
      <c r="C203" s="317"/>
      <c r="D203" s="317"/>
      <c r="E203" s="317"/>
      <c r="F203" s="317"/>
      <c r="G203" s="317"/>
      <c r="H203" s="317"/>
      <c r="I203" s="317"/>
      <c r="J203" s="317"/>
      <c r="K203" s="317"/>
    </row>
    <row r="204" s="1" customFormat="1" ht="13.5">
      <c r="B204" s="296"/>
      <c r="C204" s="297"/>
      <c r="D204" s="297"/>
      <c r="E204" s="297"/>
      <c r="F204" s="297"/>
      <c r="G204" s="297"/>
      <c r="H204" s="297"/>
      <c r="I204" s="297"/>
      <c r="J204" s="297"/>
      <c r="K204" s="298"/>
    </row>
    <row r="205" s="1" customFormat="1" ht="21" customHeight="1">
      <c r="B205" s="299"/>
      <c r="C205" s="300" t="s">
        <v>1383</v>
      </c>
      <c r="D205" s="300"/>
      <c r="E205" s="300"/>
      <c r="F205" s="300"/>
      <c r="G205" s="300"/>
      <c r="H205" s="300"/>
      <c r="I205" s="300"/>
      <c r="J205" s="300"/>
      <c r="K205" s="301"/>
    </row>
    <row r="206" s="1" customFormat="1" ht="25.5" customHeight="1">
      <c r="B206" s="299"/>
      <c r="C206" s="380" t="s">
        <v>1384</v>
      </c>
      <c r="D206" s="380"/>
      <c r="E206" s="380"/>
      <c r="F206" s="380" t="s">
        <v>1385</v>
      </c>
      <c r="G206" s="381"/>
      <c r="H206" s="380" t="s">
        <v>1386</v>
      </c>
      <c r="I206" s="380"/>
      <c r="J206" s="380"/>
      <c r="K206" s="301"/>
    </row>
    <row r="207" s="1" customFormat="1" ht="5.25" customHeight="1">
      <c r="B207" s="334"/>
      <c r="C207" s="329"/>
      <c r="D207" s="329"/>
      <c r="E207" s="329"/>
      <c r="F207" s="329"/>
      <c r="G207" s="355"/>
      <c r="H207" s="329"/>
      <c r="I207" s="329"/>
      <c r="J207" s="329"/>
      <c r="K207" s="357"/>
    </row>
    <row r="208" s="1" customFormat="1" ht="15" customHeight="1">
      <c r="B208" s="334"/>
      <c r="C208" s="309" t="s">
        <v>1376</v>
      </c>
      <c r="D208" s="309"/>
      <c r="E208" s="309"/>
      <c r="F208" s="332" t="s">
        <v>43</v>
      </c>
      <c r="G208" s="309"/>
      <c r="H208" s="309" t="s">
        <v>1387</v>
      </c>
      <c r="I208" s="309"/>
      <c r="J208" s="309"/>
      <c r="K208" s="357"/>
    </row>
    <row r="209" s="1" customFormat="1" ht="15" customHeight="1">
      <c r="B209" s="334"/>
      <c r="C209" s="309"/>
      <c r="D209" s="309"/>
      <c r="E209" s="309"/>
      <c r="F209" s="332" t="s">
        <v>44</v>
      </c>
      <c r="G209" s="309"/>
      <c r="H209" s="309" t="s">
        <v>1388</v>
      </c>
      <c r="I209" s="309"/>
      <c r="J209" s="309"/>
      <c r="K209" s="357"/>
    </row>
    <row r="210" s="1" customFormat="1" ht="15" customHeight="1">
      <c r="B210" s="334"/>
      <c r="C210" s="309"/>
      <c r="D210" s="309"/>
      <c r="E210" s="309"/>
      <c r="F210" s="332" t="s">
        <v>47</v>
      </c>
      <c r="G210" s="309"/>
      <c r="H210" s="309" t="s">
        <v>1389</v>
      </c>
      <c r="I210" s="309"/>
      <c r="J210" s="309"/>
      <c r="K210" s="357"/>
    </row>
    <row r="211" s="1" customFormat="1" ht="15" customHeight="1">
      <c r="B211" s="334"/>
      <c r="C211" s="309"/>
      <c r="D211" s="309"/>
      <c r="E211" s="309"/>
      <c r="F211" s="332" t="s">
        <v>45</v>
      </c>
      <c r="G211" s="309"/>
      <c r="H211" s="309" t="s">
        <v>1390</v>
      </c>
      <c r="I211" s="309"/>
      <c r="J211" s="309"/>
      <c r="K211" s="357"/>
    </row>
    <row r="212" s="1" customFormat="1" ht="15" customHeight="1">
      <c r="B212" s="334"/>
      <c r="C212" s="309"/>
      <c r="D212" s="309"/>
      <c r="E212" s="309"/>
      <c r="F212" s="332" t="s">
        <v>46</v>
      </c>
      <c r="G212" s="309"/>
      <c r="H212" s="309" t="s">
        <v>1391</v>
      </c>
      <c r="I212" s="309"/>
      <c r="J212" s="309"/>
      <c r="K212" s="357"/>
    </row>
    <row r="213" s="1" customFormat="1" ht="15" customHeight="1">
      <c r="B213" s="334"/>
      <c r="C213" s="309"/>
      <c r="D213" s="309"/>
      <c r="E213" s="309"/>
      <c r="F213" s="332"/>
      <c r="G213" s="309"/>
      <c r="H213" s="309"/>
      <c r="I213" s="309"/>
      <c r="J213" s="309"/>
      <c r="K213" s="357"/>
    </row>
    <row r="214" s="1" customFormat="1" ht="15" customHeight="1">
      <c r="B214" s="334"/>
      <c r="C214" s="309" t="s">
        <v>1330</v>
      </c>
      <c r="D214" s="309"/>
      <c r="E214" s="309"/>
      <c r="F214" s="332" t="s">
        <v>79</v>
      </c>
      <c r="G214" s="309"/>
      <c r="H214" s="309" t="s">
        <v>1392</v>
      </c>
      <c r="I214" s="309"/>
      <c r="J214" s="309"/>
      <c r="K214" s="357"/>
    </row>
    <row r="215" s="1" customFormat="1" ht="15" customHeight="1">
      <c r="B215" s="334"/>
      <c r="C215" s="309"/>
      <c r="D215" s="309"/>
      <c r="E215" s="309"/>
      <c r="F215" s="332" t="s">
        <v>1227</v>
      </c>
      <c r="G215" s="309"/>
      <c r="H215" s="309" t="s">
        <v>1228</v>
      </c>
      <c r="I215" s="309"/>
      <c r="J215" s="309"/>
      <c r="K215" s="357"/>
    </row>
    <row r="216" s="1" customFormat="1" ht="15" customHeight="1">
      <c r="B216" s="334"/>
      <c r="C216" s="309"/>
      <c r="D216" s="309"/>
      <c r="E216" s="309"/>
      <c r="F216" s="332" t="s">
        <v>1225</v>
      </c>
      <c r="G216" s="309"/>
      <c r="H216" s="309" t="s">
        <v>1393</v>
      </c>
      <c r="I216" s="309"/>
      <c r="J216" s="309"/>
      <c r="K216" s="357"/>
    </row>
    <row r="217" s="1" customFormat="1" ht="15" customHeight="1">
      <c r="B217" s="382"/>
      <c r="C217" s="309"/>
      <c r="D217" s="309"/>
      <c r="E217" s="309"/>
      <c r="F217" s="332" t="s">
        <v>1229</v>
      </c>
      <c r="G217" s="371"/>
      <c r="H217" s="361" t="s">
        <v>1230</v>
      </c>
      <c r="I217" s="361"/>
      <c r="J217" s="361"/>
      <c r="K217" s="383"/>
    </row>
    <row r="218" s="1" customFormat="1" ht="15" customHeight="1">
      <c r="B218" s="382"/>
      <c r="C218" s="309"/>
      <c r="D218" s="309"/>
      <c r="E218" s="309"/>
      <c r="F218" s="332" t="s">
        <v>120</v>
      </c>
      <c r="G218" s="371"/>
      <c r="H218" s="361" t="s">
        <v>1394</v>
      </c>
      <c r="I218" s="361"/>
      <c r="J218" s="361"/>
      <c r="K218" s="383"/>
    </row>
    <row r="219" s="1" customFormat="1" ht="15" customHeight="1">
      <c r="B219" s="382"/>
      <c r="C219" s="309"/>
      <c r="D219" s="309"/>
      <c r="E219" s="309"/>
      <c r="F219" s="332"/>
      <c r="G219" s="371"/>
      <c r="H219" s="361"/>
      <c r="I219" s="361"/>
      <c r="J219" s="361"/>
      <c r="K219" s="383"/>
    </row>
    <row r="220" s="1" customFormat="1" ht="15" customHeight="1">
      <c r="B220" s="382"/>
      <c r="C220" s="309" t="s">
        <v>1354</v>
      </c>
      <c r="D220" s="309"/>
      <c r="E220" s="309"/>
      <c r="F220" s="332">
        <v>1</v>
      </c>
      <c r="G220" s="371"/>
      <c r="H220" s="361" t="s">
        <v>1395</v>
      </c>
      <c r="I220" s="361"/>
      <c r="J220" s="361"/>
      <c r="K220" s="383"/>
    </row>
    <row r="221" s="1" customFormat="1" ht="15" customHeight="1">
      <c r="B221" s="382"/>
      <c r="C221" s="309"/>
      <c r="D221" s="309"/>
      <c r="E221" s="309"/>
      <c r="F221" s="332">
        <v>2</v>
      </c>
      <c r="G221" s="371"/>
      <c r="H221" s="361" t="s">
        <v>1396</v>
      </c>
      <c r="I221" s="361"/>
      <c r="J221" s="361"/>
      <c r="K221" s="383"/>
    </row>
    <row r="222" s="1" customFormat="1" ht="15" customHeight="1">
      <c r="B222" s="382"/>
      <c r="C222" s="309"/>
      <c r="D222" s="309"/>
      <c r="E222" s="309"/>
      <c r="F222" s="332">
        <v>3</v>
      </c>
      <c r="G222" s="371"/>
      <c r="H222" s="361" t="s">
        <v>1397</v>
      </c>
      <c r="I222" s="361"/>
      <c r="J222" s="361"/>
      <c r="K222" s="383"/>
    </row>
    <row r="223" s="1" customFormat="1" ht="15" customHeight="1">
      <c r="B223" s="382"/>
      <c r="C223" s="309"/>
      <c r="D223" s="309"/>
      <c r="E223" s="309"/>
      <c r="F223" s="332">
        <v>4</v>
      </c>
      <c r="G223" s="371"/>
      <c r="H223" s="361" t="s">
        <v>1398</v>
      </c>
      <c r="I223" s="361"/>
      <c r="J223" s="361"/>
      <c r="K223" s="383"/>
    </row>
    <row r="224" s="1" customFormat="1" ht="12.75" customHeight="1">
      <c r="B224" s="384"/>
      <c r="C224" s="385"/>
      <c r="D224" s="385"/>
      <c r="E224" s="385"/>
      <c r="F224" s="385"/>
      <c r="G224" s="385"/>
      <c r="H224" s="385"/>
      <c r="I224" s="385"/>
      <c r="J224" s="385"/>
      <c r="K224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Markéta Čápová</dc:creator>
  <cp:lastModifiedBy>Markéta Čápová</cp:lastModifiedBy>
  <dcterms:created xsi:type="dcterms:W3CDTF">2024-05-13T18:58:33Z</dcterms:created>
  <dcterms:modified xsi:type="dcterms:W3CDTF">2024-05-13T18:58:39Z</dcterms:modified>
</cp:coreProperties>
</file>